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01.02.2020 мелкооптовый +5%" sheetId="1" r:id="rId1"/>
  </sheets>
  <definedNames>
    <definedName name="_xlnm.Print_Titles" localSheetId="0">'01.02.2020 мелкооптовый +5%'!$12:$12</definedName>
    <definedName name="_xlnm.Print_Area" localSheetId="0">'01.02.2020 мелкооптовый +5%'!$A$1:$K$157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<sst xmlns="http://schemas.openxmlformats.org/spreadsheetml/2006/main" count="325" uniqueCount="213">
  <si>
    <t>№ П/П</t>
  </si>
  <si>
    <t>№ аналога по каталогу</t>
  </si>
  <si>
    <t>Наименование детали</t>
  </si>
  <si>
    <t>Кол-во шт. в компл.</t>
  </si>
  <si>
    <t>Кол-во комплектов в упаковке</t>
  </si>
  <si>
    <t>Вес детали/ комплекта (кг)</t>
  </si>
  <si>
    <t>Вес упаковки (кг)</t>
  </si>
  <si>
    <t>Стоимость комплекта с НДС (руб)</t>
  </si>
  <si>
    <t>Применимые к автомобилям ВАЗ</t>
  </si>
  <si>
    <t>1118-2904049</t>
  </si>
  <si>
    <t xml:space="preserve">2101-2904040 </t>
  </si>
  <si>
    <t xml:space="preserve"> 2101-2904040</t>
  </si>
  <si>
    <t>Шарнир нижнего рычага передней подвески</t>
  </si>
  <si>
    <t>по заказу</t>
  </si>
  <si>
    <t>2101-2904180</t>
  </si>
  <si>
    <t xml:space="preserve">Шарнир верхнего рычага передней подвески </t>
  </si>
  <si>
    <t xml:space="preserve"> 2108-2904040     </t>
  </si>
  <si>
    <t xml:space="preserve">Шарнир нижнего рычага передней подвески (в инд.уп.)      </t>
  </si>
  <si>
    <t>2108-2904046</t>
  </si>
  <si>
    <t>2108-2904050</t>
  </si>
  <si>
    <t xml:space="preserve"> 2121-2904040</t>
  </si>
  <si>
    <t>Шарнир нижнего рычага передней подвески (в инд.уп.)</t>
  </si>
  <si>
    <t>2121-2904040</t>
  </si>
  <si>
    <t xml:space="preserve">Шарнир нижнего рычага передней подвески </t>
  </si>
  <si>
    <t xml:space="preserve">1118-2906050 </t>
  </si>
  <si>
    <t>1118-2906078</t>
  </si>
  <si>
    <t>2108-1203073-20</t>
  </si>
  <si>
    <t>2108-2906050</t>
  </si>
  <si>
    <t xml:space="preserve"> 2108-2906078</t>
  </si>
  <si>
    <t>2108-2906079</t>
  </si>
  <si>
    <t>2108-2906040</t>
  </si>
  <si>
    <t xml:space="preserve">2110-2906050 </t>
  </si>
  <si>
    <t>2110-2906078</t>
  </si>
  <si>
    <t>2110-2906040</t>
  </si>
  <si>
    <t>2190-2906050</t>
  </si>
  <si>
    <t>1118-2902822</t>
  </si>
  <si>
    <t>1118-2902820</t>
  </si>
  <si>
    <t>2101-2202080</t>
  </si>
  <si>
    <t>Опора карданного вала</t>
  </si>
  <si>
    <t>2105-2202078</t>
  </si>
  <si>
    <t>2108-2902820</t>
  </si>
  <si>
    <t>2108-2902822</t>
  </si>
  <si>
    <t>2110-1703190</t>
  </si>
  <si>
    <t>2110-2902820</t>
  </si>
  <si>
    <t>2110-2902828</t>
  </si>
  <si>
    <t>2170-2902820</t>
  </si>
  <si>
    <t>2101-1001000</t>
  </si>
  <si>
    <t>2101-1001020</t>
  </si>
  <si>
    <t>2101-1001035</t>
  </si>
  <si>
    <t>Буфер ограничения хода пружинки подушки двигателя</t>
  </si>
  <si>
    <t>2108-1001015</t>
  </si>
  <si>
    <t>2108-1001020</t>
  </si>
  <si>
    <t>2108-1001031</t>
  </si>
  <si>
    <t>2108-1001033</t>
  </si>
  <si>
    <t>Подушка задней опоры двигателя</t>
  </si>
  <si>
    <t>2108-1001040</t>
  </si>
  <si>
    <t>2108-1001046</t>
  </si>
  <si>
    <t>2110-1001242</t>
  </si>
  <si>
    <t>2110-1001286</t>
  </si>
  <si>
    <t>2112-1001310</t>
  </si>
  <si>
    <t>Подушка опоры подвески двигателя</t>
  </si>
  <si>
    <t>2112-1001320</t>
  </si>
  <si>
    <t>2112-1001300</t>
  </si>
  <si>
    <t>2121-1001020</t>
  </si>
  <si>
    <t>Применимые к автомобилям ГАЗ</t>
  </si>
  <si>
    <t xml:space="preserve">Ходовая часть автомобиля </t>
  </si>
  <si>
    <t>3302-2202081</t>
  </si>
  <si>
    <t>3302-2902027</t>
  </si>
  <si>
    <t>Шарнир резинометаллический</t>
  </si>
  <si>
    <t>24-2915432</t>
  </si>
  <si>
    <t>3102-1001020</t>
  </si>
  <si>
    <t>Подушка опоры двигателя передняя</t>
  </si>
  <si>
    <t>24-1001050</t>
  </si>
  <si>
    <t>Подушка опоры двигателя и КПП задняя</t>
  </si>
  <si>
    <t>2170-2902820-01</t>
  </si>
  <si>
    <t>52-2913428</t>
  </si>
  <si>
    <t>Подушка штанги переднего стабилизатора (в инд.уп.)</t>
  </si>
  <si>
    <t xml:space="preserve">Демпфер верхней опоры передней подвески </t>
  </si>
  <si>
    <t>2190-2906078</t>
  </si>
  <si>
    <t>2190-2906040</t>
  </si>
  <si>
    <t xml:space="preserve">Подушка штанги переднего стабилизатора </t>
  </si>
  <si>
    <t xml:space="preserve">Шарнир нижнего рычага передней подвески (в инд.уп.) </t>
  </si>
  <si>
    <t>Шарнир растяжки задний (в инд.уп.)</t>
  </si>
  <si>
    <t>Подушка переднего шарнира (растяжки передней подвески)</t>
  </si>
  <si>
    <t>Подушка переднего шарнира (растяжки передней подвески) (в инд.уп.)</t>
  </si>
  <si>
    <t xml:space="preserve">1118-2906040 </t>
  </si>
  <si>
    <t>Втулка стойки верхняя стабилизатора поперечной устойчивости</t>
  </si>
  <si>
    <t>Подушка подвески глушителя</t>
  </si>
  <si>
    <t>Втулка стойки нижняя стабилизатора поперечной устойчивости</t>
  </si>
  <si>
    <t>Подушка штанги переднего стабилизатора поперечной устойчивости (в инд.уп.)</t>
  </si>
  <si>
    <t>Опора карданного вала (в сборе) (в инд.уп.)</t>
  </si>
  <si>
    <t>Опора верхняя передней стойки</t>
  </si>
  <si>
    <t>Подушка опоры двигателя ("голая")</t>
  </si>
  <si>
    <t>Кронштейн передней опоры двигателя (в сборе)</t>
  </si>
  <si>
    <t>Кронштейн передней опоры двигателя (в сборе) (в инд.уп.)</t>
  </si>
  <si>
    <t>Опора передняя двигателя</t>
  </si>
  <si>
    <t>Кронштейн задней опоры двигателя (в сборе)</t>
  </si>
  <si>
    <t>Опора подвески двигателя задняя</t>
  </si>
  <si>
    <t>Кронштейн левой опоры двигателя (в сборе)</t>
  </si>
  <si>
    <t>Кронштейн левой опоры двигателя (в сборе) (в инд.уп.)</t>
  </si>
  <si>
    <t>Опора левая двигателя</t>
  </si>
  <si>
    <t>Подушка левой, правой опоры двигателя (в сборе) (в инд.уп.)</t>
  </si>
  <si>
    <t>Подушка левой, правой опоры двигателя ("голая")</t>
  </si>
  <si>
    <t xml:space="preserve">Подушка задней опоры двигателя с кронштейном (в сборе)  </t>
  </si>
  <si>
    <t>Подушка штанги опоры двигателя</t>
  </si>
  <si>
    <t>Шарнир резинометаллический (в инд.уп)</t>
  </si>
  <si>
    <t>Подушка (Отбойник рессоры  ГАЗЕЛЬ)</t>
  </si>
  <si>
    <t>Подушка (Отбойник рессоры  ГАЗЕЛЬ) (в инд.уп.)</t>
  </si>
  <si>
    <t>Подушка опоры двигателя передняя (в инд.уп.)</t>
  </si>
  <si>
    <t>21213-1203073</t>
  </si>
  <si>
    <t>1118-2906040</t>
  </si>
  <si>
    <t>Двигатель автомобиля / Подвеска двигателя</t>
  </si>
  <si>
    <t>Ходовая часть автомобиля / Опоры</t>
  </si>
  <si>
    <t>Ходовая часть автомобиля / Подвеска / Стойки стабилизатора</t>
  </si>
  <si>
    <t>Ходовая часть / Подвеска / Сайлентблоки</t>
  </si>
  <si>
    <t>Подушка подвески глушителя (в инд.уп.)</t>
  </si>
  <si>
    <t>Подушка штанги переднего стабилизатора</t>
  </si>
  <si>
    <t>Кронштейн переднего шарнира растяжки с подушкой (в сборе) (в инд.уп.)</t>
  </si>
  <si>
    <t>Стойка переднего стабилизатора поперечной устойчивости (в сборе) (в инд.уп.)</t>
  </si>
  <si>
    <t>Опора верхняя передней стойки (в сборе) (в инд.уп.)</t>
  </si>
  <si>
    <t>Обойма шаровой опоры (в сборе) (в инд.уп.)</t>
  </si>
  <si>
    <t>Опора верхняя передней стойки (в инд.уп.)</t>
  </si>
  <si>
    <t>Подушка опоры двигателя (в сборе) (в инд.уп.)</t>
  </si>
  <si>
    <t>Штанга опоры  двигателя с подушкой (в сборе) (в инд.уп.)</t>
  </si>
  <si>
    <t>Подушка опоры двигателя и КПП задняя (в инд.уп.)</t>
  </si>
  <si>
    <t>Втулка заднего амортизатора (в инд.уп.)</t>
  </si>
  <si>
    <t>Втулка заднего амортизатора</t>
  </si>
  <si>
    <t>Опора верхняя передней стойки (для а/м без ЭУР) (в инд.уп.)</t>
  </si>
  <si>
    <t>2110-2215030</t>
  </si>
  <si>
    <t>2190-2904049</t>
  </si>
  <si>
    <t>2190-2902820 / 6</t>
  </si>
  <si>
    <t>2190-2902820 / 12</t>
  </si>
  <si>
    <t>Опора верхняя передней стойки (для а/м с ЭУР)</t>
  </si>
  <si>
    <t>Чехол внутреннего шарнира</t>
  </si>
  <si>
    <t>2110-2215068-01</t>
  </si>
  <si>
    <t>1118-1203073-20</t>
  </si>
  <si>
    <t>Подушка подвески системы выпуска газов</t>
  </si>
  <si>
    <t>Шарнир верхнего рычага передней подвески (в инд.уп.)</t>
  </si>
  <si>
    <t xml:space="preserve"> 2108-2914054    </t>
  </si>
  <si>
    <t>Шарнир крепления рычага задней подвески</t>
  </si>
  <si>
    <t xml:space="preserve"> 2110-2914054    </t>
  </si>
  <si>
    <t>Опора промежуточная карданного вала (в сборе с п/ш Вологда) (в инд.уп.)</t>
  </si>
  <si>
    <t>Опора промежуточная карданного вала (в сборе с п/ш Польша) (в инд.уп.)</t>
  </si>
  <si>
    <t>2108-2914054</t>
  </si>
  <si>
    <t>2110-2914054</t>
  </si>
  <si>
    <t>Шарнир крепления рычага задней подвески (в инд.уп.)</t>
  </si>
  <si>
    <t>Опора верхняя передней стойки (с подшипником 1118-2902840) (в инд.уп.)</t>
  </si>
  <si>
    <t>Опора верхняя передней стойки (с подшипником 1118-2902840) усиленная (в инд.уп.)</t>
  </si>
  <si>
    <t>Опора верхняя передней стойки (с подшипником 1118-2902840) (для а/м без ЭУР) (в инд.уп.)</t>
  </si>
  <si>
    <t>Опора верхняя передней стойки (с подшипником 1118-2902840) (для а/м с ЭУР)</t>
  </si>
  <si>
    <t>Уплотнитель пола кабины</t>
  </si>
  <si>
    <t>3302-3401260</t>
  </si>
  <si>
    <t>21214-2904040</t>
  </si>
  <si>
    <t>2190-2902820 / 10</t>
  </si>
  <si>
    <t>Чехол наружнего шарнира</t>
  </si>
  <si>
    <t xml:space="preserve">2110-2215030 </t>
  </si>
  <si>
    <t>Применимые к автомобилям КамАЗ</t>
  </si>
  <si>
    <t>53212-2905486</t>
  </si>
  <si>
    <t>Втулка крепления амортизатора</t>
  </si>
  <si>
    <t>Чехол наружнего шарнира  с  хомутом и смазкой (ШРУС-4)</t>
  </si>
  <si>
    <t>Чехол внутреннего шарнира с хомутом (ШРУС-4)</t>
  </si>
  <si>
    <t>Опора промежуточная карданного вала (в сборес п/ш Китай) (в инд.уп.)</t>
  </si>
  <si>
    <t>Опора верхняя передней стойки (без подшипника)  усиленная (в инд.уп.)</t>
  </si>
  <si>
    <t>2101-2202120</t>
  </si>
  <si>
    <t>2101-2905450</t>
  </si>
  <si>
    <t>2110-2915450</t>
  </si>
  <si>
    <t>Подушка крепления верхнего конца амортизатора передней подвески (БУБЛИК)</t>
  </si>
  <si>
    <t>Подушка крепления верхнего конца амортизатора задней подвески(БУБЛИК)</t>
  </si>
  <si>
    <t>Муфта эластичная  карданного вала</t>
  </si>
  <si>
    <t>Муфта эластичная  карданного вала (в инд.уп.)</t>
  </si>
  <si>
    <t>Опора верхняя передней стойки (с подшипником 1118-2902840 г.Саратов) (в инд.уп.)</t>
  </si>
  <si>
    <t>Опора верхняя передней стойки (с подшипником 1118-2902840 г.Саратов) усиленная (в инд.уп.)</t>
  </si>
  <si>
    <t>Опора верхняя передней стойки (с подшипником 1118-2902840 г.Саратов) (для а/м без ЭУР) (в инд.уп.)</t>
  </si>
  <si>
    <t>Опора верхняя передней стойки (с подшипником 1118-2902840 г.Саратов) (для а/м с ЭУР)</t>
  </si>
  <si>
    <t>Подушка крепления верхнего конца амортизатора передней подвески (БУБЛИК) (в инд.уп.)</t>
  </si>
  <si>
    <t>Подушка крепления верхнего конца амортизатора задней подвески (БУБЛИК) (в инд.уп.)</t>
  </si>
  <si>
    <t>2108-1003270</t>
  </si>
  <si>
    <t>2108-1003277</t>
  </si>
  <si>
    <t>Втулка шпильки клапанной крышки</t>
  </si>
  <si>
    <t>Прокладка крышки головки цилиндров "лапша"</t>
  </si>
  <si>
    <t>Подшипник верхней опоры (г.Саратов) (в инд.уп.)</t>
  </si>
  <si>
    <t>Подшипник верхней опоры (г.Вологода) (в инд.уп.)</t>
  </si>
  <si>
    <t>1118-2902840-01</t>
  </si>
  <si>
    <t>1118-2902840-04</t>
  </si>
  <si>
    <t>2170-1203073</t>
  </si>
  <si>
    <t>РЕМКОМПЛЕКТ 209</t>
  </si>
  <si>
    <t>Прокладка крышки головки цилиндров - 1шт., Втулка шпильки клапанной крышки - 2шт.</t>
  </si>
  <si>
    <t>740.30-1003213-01</t>
  </si>
  <si>
    <t>740-1003213-24</t>
  </si>
  <si>
    <t>740-1003214</t>
  </si>
  <si>
    <t>Втулка головки цилиндра</t>
  </si>
  <si>
    <t>Прокладка уплотнительная головки цилиндра армированная (в инд.уп.)</t>
  </si>
  <si>
    <t xml:space="preserve">Прокладка уплотнительная головки цилиндра армированная </t>
  </si>
  <si>
    <t>Прокладка уплотнительная головки цилиндра (в инд.уп.)</t>
  </si>
  <si>
    <t xml:space="preserve">Прокладка уплотнительная головки цилиндра </t>
  </si>
  <si>
    <t>Ремкомплект ГБЦ</t>
  </si>
  <si>
    <t>Прокладка уплотнительная головки цилиндра-1шт.;Втулка головки цилиндра -3шт.(в инд.уп.)</t>
  </si>
  <si>
    <t>2121-2215068</t>
  </si>
  <si>
    <t>Прокладка крышки головки цилиндров "лапша" силиконовая</t>
  </si>
  <si>
    <t>2123-2202120</t>
  </si>
  <si>
    <t>2108-1003270-01</t>
  </si>
  <si>
    <t>2108-2904049</t>
  </si>
  <si>
    <t>Опора верхняя передней стойки (с подшипником 1118-2902840 БМРТ (в инд.уп.)</t>
  </si>
  <si>
    <t>Опора верхняя передней стойки (с подшипником 1118-2902840 БМРТ) усиленная (в инд.уп.)</t>
  </si>
  <si>
    <t>Опора верхняя передней стойки (с подшипником 1118-2902840 БМРТ) (для а/м без ЭУР) (в инд.уп.)</t>
  </si>
  <si>
    <t>Опора верхняя передней стойки (с подшипником 1118-2902840 БМРТ) (для а/м с ЭУР)</t>
  </si>
  <si>
    <t>3105-1203163</t>
  </si>
  <si>
    <t>Подушка крепления глушителя</t>
  </si>
  <si>
    <t>7406.1003270 (зеленый)</t>
  </si>
  <si>
    <t>Прокладка крышки головки цилиндра  (зеленый)</t>
  </si>
  <si>
    <t>Прокладка крышки головки цилиндра  (синий)</t>
  </si>
  <si>
    <t>7406.1003270 (МБС синий)</t>
  </si>
  <si>
    <t xml:space="preserve">Прайс на выпускаемую продукцию  действующий с  01.02.2020г.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</si>
</sst>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Calibri"/>
      <family val="2"/>
    </font>
    <font>
      <b/>
      <sz val="8"/>
      <color indexed="56"/>
      <name val="Calibri"/>
      <family val="2"/>
    </font>
    <font>
      <b/>
      <sz val="8"/>
      <name val="Calibri"/>
      <family val="2"/>
    </font>
    <font>
      <sz val="12"/>
      <color indexed="56"/>
      <name val="Calibri"/>
      <family val="2"/>
    </font>
    <font>
      <sz val="8"/>
      <color indexed="56"/>
      <name val="Calibri"/>
      <family val="2"/>
    </font>
    <font>
      <sz val="11"/>
      <name val="Calibri"/>
      <family val="2"/>
    </font>
    <font>
      <sz val="8"/>
      <color indexed="18"/>
      <name val="Calibri"/>
      <family val="2"/>
    </font>
    <font>
      <b/>
      <i/>
      <sz val="10"/>
      <color indexed="56"/>
      <name val="Calibri"/>
      <family val="2"/>
    </font>
    <font>
      <b/>
      <sz val="11"/>
      <color indexed="56"/>
      <name val="Arial"/>
      <family val="2"/>
    </font>
    <font>
      <b/>
      <i/>
      <sz val="12"/>
      <name val="Arial"/>
      <family val="2"/>
    </font>
    <font>
      <sz val="10"/>
      <color indexed="56"/>
      <name val="Arial"/>
      <family val="0"/>
    </font>
    <font>
      <sz val="10"/>
      <color indexed="62"/>
      <name val="Arial"/>
      <family val="0"/>
    </font>
    <font>
      <b/>
      <sz val="13"/>
      <color indexed="8"/>
      <name val="Arial"/>
      <family val="0"/>
    </font>
    <font>
      <b/>
      <sz val="13"/>
      <color indexed="56"/>
      <name val="Arial"/>
      <family val="0"/>
    </font>
    <font>
      <b/>
      <sz val="7"/>
      <color indexed="56"/>
      <name val="Arial"/>
      <family val="0"/>
    </font>
    <font>
      <b/>
      <sz val="8"/>
      <color indexed="56"/>
      <name val="Arial"/>
      <family val="0"/>
    </font>
    <font>
      <b/>
      <sz val="8"/>
      <color indexed="8"/>
      <name val="Arial"/>
      <family val="0"/>
    </font>
    <font>
      <sz val="8"/>
      <color indexed="56"/>
      <name val="Times New Roman"/>
      <family val="0"/>
    </font>
    <font>
      <b/>
      <sz val="8"/>
      <color indexed="62"/>
      <name val="Arial"/>
      <family val="0"/>
    </font>
    <font>
      <sz val="12"/>
      <color indexed="8"/>
      <name val="Times New Roman"/>
      <family val="0"/>
    </font>
    <font>
      <b/>
      <i/>
      <sz val="9"/>
      <color indexed="56"/>
      <name val="Arial Unicode MS"/>
      <family val="0"/>
    </font>
    <font>
      <i/>
      <sz val="12"/>
      <color indexed="56"/>
      <name val="Arial Unicode MS"/>
      <family val="0"/>
    </font>
    <font>
      <sz val="8"/>
      <color indexed="8"/>
      <name val="Times New Roman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56"/>
      </left>
      <right style="thin">
        <color indexed="56"/>
      </right>
      <top style="thin"/>
      <bottom style="thin">
        <color indexed="56"/>
      </bottom>
    </border>
    <border>
      <left style="thin">
        <color indexed="56"/>
      </left>
      <right style="thin"/>
      <top style="thin"/>
      <bottom style="thin">
        <color indexed="56"/>
      </bottom>
    </border>
    <border>
      <left style="thin"/>
      <right style="thin"/>
      <top/>
      <bottom/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/>
      <bottom style="thin"/>
    </border>
    <border>
      <left style="thin">
        <color indexed="56"/>
      </left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/>
      <right style="thin"/>
      <top style="thin"/>
      <bottom style="thin"/>
    </border>
    <border>
      <left style="thin">
        <color indexed="56"/>
      </left>
      <right style="thin"/>
      <top style="thin">
        <color indexed="56"/>
      </top>
      <bottom/>
    </border>
    <border>
      <left style="thin">
        <color indexed="56"/>
      </left>
      <right style="thin">
        <color indexed="56"/>
      </right>
      <top/>
      <bottom style="thin"/>
    </border>
    <border>
      <left style="thin">
        <color indexed="56"/>
      </left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>
        <color indexed="56"/>
      </left>
      <right style="thin"/>
      <top/>
      <bottom style="thin">
        <color indexed="56"/>
      </bottom>
    </border>
    <border>
      <left style="thin">
        <color indexed="56"/>
      </left>
      <right/>
      <top/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 style="thin"/>
      <top style="thin">
        <color indexed="56"/>
      </top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indexed="56"/>
      </right>
      <top style="thin"/>
      <bottom style="thin"/>
    </border>
    <border>
      <left style="thin">
        <color indexed="56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23" fillId="0" borderId="0" xfId="0" applyFont="1" applyAlignment="1">
      <alignment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2" fontId="27" fillId="0" borderId="13" xfId="42" applyNumberFormat="1" applyFont="1" applyFill="1" applyBorder="1" applyAlignment="1" applyProtection="1">
      <alignment horizontal="center" vertical="center" wrapText="1"/>
      <protection/>
    </xf>
    <xf numFmtId="2" fontId="27" fillId="0" borderId="14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2" fontId="27" fillId="0" borderId="1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center" vertical="center" wrapText="1"/>
    </xf>
    <xf numFmtId="1" fontId="22" fillId="24" borderId="15" xfId="0" applyNumberFormat="1" applyFont="1" applyFill="1" applyBorder="1" applyAlignment="1">
      <alignment horizontal="center" vertical="center" wrapText="1"/>
    </xf>
    <xf numFmtId="164" fontId="22" fillId="24" borderId="15" xfId="0" applyNumberFormat="1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 vertical="center" wrapText="1"/>
    </xf>
    <xf numFmtId="2" fontId="27" fillId="24" borderId="13" xfId="42" applyNumberFormat="1" applyFont="1" applyFill="1" applyBorder="1" applyAlignment="1" applyProtection="1">
      <alignment horizontal="center" vertical="center" wrapText="1"/>
      <protection/>
    </xf>
    <xf numFmtId="0" fontId="19" fillId="24" borderId="12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2" fontId="22" fillId="24" borderId="11" xfId="0" applyNumberFormat="1" applyFont="1" applyFill="1" applyBorder="1" applyAlignment="1">
      <alignment horizontal="center" vertical="center" wrapText="1"/>
    </xf>
    <xf numFmtId="2" fontId="27" fillId="24" borderId="14" xfId="42" applyNumberFormat="1" applyFont="1" applyFill="1" applyBorder="1" applyAlignment="1" applyProtection="1">
      <alignment horizontal="center" vertical="center" wrapText="1"/>
      <protection/>
    </xf>
    <xf numFmtId="0" fontId="19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2" fontId="27" fillId="24" borderId="17" xfId="42" applyNumberFormat="1" applyFont="1" applyFill="1" applyBorder="1" applyAlignment="1" applyProtection="1">
      <alignment horizontal="center" vertical="center" wrapText="1"/>
      <protection/>
    </xf>
    <xf numFmtId="1" fontId="22" fillId="24" borderId="18" xfId="0" applyNumberFormat="1" applyFont="1" applyFill="1" applyBorder="1" applyAlignment="1">
      <alignment horizontal="center" vertical="center" wrapText="1"/>
    </xf>
    <xf numFmtId="164" fontId="22" fillId="24" borderId="13" xfId="0" applyNumberFormat="1" applyFont="1" applyFill="1" applyBorder="1" applyAlignment="1">
      <alignment horizontal="center" vertical="center" wrapText="1"/>
    </xf>
    <xf numFmtId="2" fontId="22" fillId="24" borderId="13" xfId="0" applyNumberFormat="1" applyFont="1" applyFill="1" applyBorder="1" applyAlignment="1">
      <alignment horizontal="center" vertical="center" wrapText="1"/>
    </xf>
    <xf numFmtId="2" fontId="27" fillId="24" borderId="13" xfId="0" applyNumberFormat="1" applyFont="1" applyFill="1" applyBorder="1" applyAlignment="1">
      <alignment horizontal="center" vertical="center" wrapText="1"/>
    </xf>
    <xf numFmtId="164" fontId="22" fillId="24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 vertical="center" wrapText="1"/>
    </xf>
    <xf numFmtId="9" fontId="21" fillId="0" borderId="0" xfId="56" applyFont="1" applyFill="1" applyAlignment="1">
      <alignment/>
    </xf>
    <xf numFmtId="0" fontId="19" fillId="20" borderId="0" xfId="0" applyFont="1" applyFill="1" applyAlignment="1">
      <alignment/>
    </xf>
    <xf numFmtId="0" fontId="19" fillId="2" borderId="21" xfId="0" applyFont="1" applyFill="1" applyBorder="1" applyAlignment="1">
      <alignment horizontal="center" vertical="center" wrapText="1"/>
    </xf>
    <xf numFmtId="1" fontId="19" fillId="2" borderId="21" xfId="0" applyNumberFormat="1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19" fillId="25" borderId="22" xfId="0" applyFont="1" applyFill="1" applyBorder="1" applyAlignment="1">
      <alignment/>
    </xf>
    <xf numFmtId="1" fontId="27" fillId="24" borderId="13" xfId="42" applyNumberFormat="1" applyFont="1" applyFill="1" applyBorder="1" applyAlignment="1" applyProtection="1">
      <alignment horizontal="center" vertical="center" wrapText="1"/>
      <protection/>
    </xf>
    <xf numFmtId="165" fontId="27" fillId="24" borderId="13" xfId="42" applyNumberFormat="1" applyFont="1" applyFill="1" applyBorder="1" applyAlignment="1" applyProtection="1">
      <alignment horizontal="center" vertical="center" wrapText="1"/>
      <protection/>
    </xf>
    <xf numFmtId="0" fontId="0" fillId="25" borderId="22" xfId="0" applyFill="1" applyBorder="1" applyAlignment="1">
      <alignment/>
    </xf>
    <xf numFmtId="0" fontId="19" fillId="24" borderId="21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left" vertical="center" wrapText="1"/>
    </xf>
    <xf numFmtId="0" fontId="22" fillId="24" borderId="21" xfId="0" applyFont="1" applyFill="1" applyBorder="1" applyAlignment="1">
      <alignment horizontal="center" vertical="center" wrapText="1"/>
    </xf>
    <xf numFmtId="1" fontId="22" fillId="24" borderId="21" xfId="0" applyNumberFormat="1" applyFont="1" applyFill="1" applyBorder="1" applyAlignment="1">
      <alignment horizontal="center" vertical="center" wrapText="1"/>
    </xf>
    <xf numFmtId="164" fontId="22" fillId="24" borderId="21" xfId="0" applyNumberFormat="1" applyFont="1" applyFill="1" applyBorder="1" applyAlignment="1">
      <alignment horizontal="center" vertical="center" wrapText="1"/>
    </xf>
    <xf numFmtId="2" fontId="22" fillId="24" borderId="23" xfId="0" applyNumberFormat="1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1" fontId="22" fillId="24" borderId="12" xfId="0" applyNumberFormat="1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2" fontId="22" fillId="24" borderId="25" xfId="0" applyNumberFormat="1" applyFont="1" applyFill="1" applyBorder="1" applyAlignment="1">
      <alignment horizontal="center" vertical="center" wrapText="1"/>
    </xf>
    <xf numFmtId="2" fontId="27" fillId="24" borderId="14" xfId="0" applyNumberFormat="1" applyFont="1" applyFill="1" applyBorder="1" applyAlignment="1">
      <alignment horizontal="center" vertical="center" wrapText="1"/>
    </xf>
    <xf numFmtId="1" fontId="27" fillId="24" borderId="26" xfId="42" applyNumberFormat="1" applyFont="1" applyFill="1" applyBorder="1" applyAlignment="1" applyProtection="1">
      <alignment horizontal="center" vertical="center" wrapText="1"/>
      <protection/>
    </xf>
    <xf numFmtId="1" fontId="27" fillId="24" borderId="14" xfId="42" applyNumberFormat="1" applyFont="1" applyFill="1" applyBorder="1" applyAlignment="1" applyProtection="1">
      <alignment horizontal="center" vertical="center" wrapText="1"/>
      <protection/>
    </xf>
    <xf numFmtId="165" fontId="27" fillId="24" borderId="14" xfId="42" applyNumberFormat="1" applyFont="1" applyFill="1" applyBorder="1" applyAlignment="1" applyProtection="1">
      <alignment horizontal="center" vertical="center" wrapText="1"/>
      <protection/>
    </xf>
    <xf numFmtId="0" fontId="0" fillId="20" borderId="27" xfId="0" applyFill="1" applyBorder="1" applyAlignment="1">
      <alignment/>
    </xf>
    <xf numFmtId="9" fontId="21" fillId="0" borderId="27" xfId="56" applyFont="1" applyFill="1" applyBorder="1" applyAlignment="1">
      <alignment/>
    </xf>
    <xf numFmtId="1" fontId="27" fillId="20" borderId="22" xfId="42" applyNumberFormat="1" applyFont="1" applyFill="1" applyBorder="1" applyAlignment="1" applyProtection="1">
      <alignment horizontal="center" vertical="center" wrapText="1"/>
      <protection/>
    </xf>
    <xf numFmtId="1" fontId="27" fillId="25" borderId="22" xfId="42" applyNumberFormat="1" applyFont="1" applyFill="1" applyBorder="1" applyAlignment="1" applyProtection="1">
      <alignment horizontal="center" vertical="center" wrapText="1"/>
      <protection/>
    </xf>
    <xf numFmtId="164" fontId="22" fillId="24" borderId="12" xfId="0" applyNumberFormat="1" applyFont="1" applyFill="1" applyBorder="1" applyAlignment="1">
      <alignment horizontal="center" vertical="center" wrapText="1"/>
    </xf>
    <xf numFmtId="2" fontId="22" fillId="24" borderId="28" xfId="0" applyNumberFormat="1" applyFont="1" applyFill="1" applyBorder="1" applyAlignment="1">
      <alignment horizontal="center" vertical="center" wrapText="1"/>
    </xf>
    <xf numFmtId="9" fontId="21" fillId="25" borderId="27" xfId="56" applyFont="1" applyFill="1" applyBorder="1" applyAlignment="1">
      <alignment/>
    </xf>
    <xf numFmtId="9" fontId="21" fillId="20" borderId="27" xfId="56" applyFont="1" applyFill="1" applyBorder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2" fontId="22" fillId="0" borderId="23" xfId="0" applyNumberFormat="1" applyFont="1" applyFill="1" applyBorder="1" applyAlignment="1">
      <alignment horizontal="center" vertical="center" wrapText="1"/>
    </xf>
    <xf numFmtId="2" fontId="27" fillId="0" borderId="17" xfId="42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2" fontId="22" fillId="0" borderId="28" xfId="0" applyNumberFormat="1" applyFont="1" applyFill="1" applyBorder="1" applyAlignment="1">
      <alignment horizontal="center" vertical="center" wrapText="1"/>
    </xf>
    <xf numFmtId="2" fontId="27" fillId="0" borderId="26" xfId="42" applyNumberFormat="1" applyFont="1" applyFill="1" applyBorder="1" applyAlignment="1" applyProtection="1">
      <alignment horizontal="center" vertical="center" wrapText="1"/>
      <protection/>
    </xf>
    <xf numFmtId="1" fontId="22" fillId="24" borderId="29" xfId="0" applyNumberFormat="1" applyFont="1" applyFill="1" applyBorder="1" applyAlignment="1">
      <alignment horizontal="center" vertical="center" wrapText="1"/>
    </xf>
    <xf numFmtId="164" fontId="22" fillId="24" borderId="14" xfId="0" applyNumberFormat="1" applyFont="1" applyFill="1" applyBorder="1" applyAlignment="1">
      <alignment horizontal="center" vertical="center" wrapText="1"/>
    </xf>
    <xf numFmtId="2" fontId="22" fillId="24" borderId="14" xfId="0" applyNumberFormat="1" applyFont="1" applyFill="1" applyBorder="1" applyAlignment="1">
      <alignment horizontal="center" vertical="center" wrapText="1"/>
    </xf>
    <xf numFmtId="165" fontId="22" fillId="24" borderId="11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19" fillId="26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center" vertical="center" wrapText="1"/>
    </xf>
    <xf numFmtId="1" fontId="22" fillId="26" borderId="10" xfId="0" applyNumberFormat="1" applyFont="1" applyFill="1" applyBorder="1" applyAlignment="1">
      <alignment horizontal="center" vertical="center" wrapText="1"/>
    </xf>
    <xf numFmtId="164" fontId="22" fillId="26" borderId="10" xfId="0" applyNumberFormat="1" applyFont="1" applyFill="1" applyBorder="1" applyAlignment="1">
      <alignment horizontal="center" vertical="center" wrapText="1"/>
    </xf>
    <xf numFmtId="2" fontId="22" fillId="26" borderId="11" xfId="0" applyNumberFormat="1" applyFont="1" applyFill="1" applyBorder="1" applyAlignment="1">
      <alignment horizontal="center" vertical="center" wrapText="1"/>
    </xf>
    <xf numFmtId="2" fontId="27" fillId="26" borderId="14" xfId="42" applyNumberFormat="1" applyFont="1" applyFill="1" applyBorder="1" applyAlignment="1" applyProtection="1">
      <alignment horizontal="center" vertical="center" wrapText="1"/>
      <protection/>
    </xf>
    <xf numFmtId="1" fontId="27" fillId="26" borderId="13" xfId="42" applyNumberFormat="1" applyFont="1" applyFill="1" applyBorder="1" applyAlignment="1" applyProtection="1">
      <alignment horizontal="center" vertical="center" wrapText="1"/>
      <protection/>
    </xf>
    <xf numFmtId="9" fontId="21" fillId="26" borderId="0" xfId="56" applyFont="1" applyFill="1" applyAlignment="1">
      <alignment/>
    </xf>
    <xf numFmtId="0" fontId="21" fillId="26" borderId="0" xfId="0" applyFont="1" applyFill="1" applyAlignment="1">
      <alignment/>
    </xf>
    <xf numFmtId="0" fontId="0" fillId="26" borderId="0" xfId="0" applyFill="1" applyAlignment="1">
      <alignment/>
    </xf>
    <xf numFmtId="0" fontId="26" fillId="26" borderId="30" xfId="0" applyFont="1" applyFill="1" applyBorder="1" applyAlignment="1">
      <alignment horizontal="center" vertical="center" wrapText="1"/>
    </xf>
    <xf numFmtId="0" fontId="22" fillId="26" borderId="30" xfId="0" applyFont="1" applyFill="1" applyBorder="1" applyAlignment="1">
      <alignment horizontal="left" vertical="center" wrapText="1"/>
    </xf>
    <xf numFmtId="0" fontId="22" fillId="26" borderId="30" xfId="0" applyFont="1" applyFill="1" applyBorder="1" applyAlignment="1">
      <alignment horizontal="center" vertical="center" wrapText="1"/>
    </xf>
    <xf numFmtId="1" fontId="22" fillId="26" borderId="30" xfId="0" applyNumberFormat="1" applyFont="1" applyFill="1" applyBorder="1" applyAlignment="1">
      <alignment horizontal="center" vertical="center" wrapText="1"/>
    </xf>
    <xf numFmtId="164" fontId="22" fillId="26" borderId="30" xfId="0" applyNumberFormat="1" applyFont="1" applyFill="1" applyBorder="1" applyAlignment="1">
      <alignment horizontal="center" vertical="center" wrapText="1"/>
    </xf>
    <xf numFmtId="2" fontId="22" fillId="26" borderId="31" xfId="0" applyNumberFormat="1" applyFont="1" applyFill="1" applyBorder="1" applyAlignment="1">
      <alignment horizontal="center" vertical="center" wrapText="1"/>
    </xf>
    <xf numFmtId="165" fontId="27" fillId="26" borderId="13" xfId="42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ill="1" applyAlignment="1">
      <alignment/>
    </xf>
    <xf numFmtId="0" fontId="19" fillId="28" borderId="10" xfId="0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horizontal="center" vertical="center" wrapText="1"/>
    </xf>
    <xf numFmtId="1" fontId="22" fillId="28" borderId="10" xfId="0" applyNumberFormat="1" applyFont="1" applyFill="1" applyBorder="1" applyAlignment="1">
      <alignment horizontal="center" vertical="center" wrapText="1"/>
    </xf>
    <xf numFmtId="164" fontId="22" fillId="28" borderId="10" xfId="0" applyNumberFormat="1" applyFont="1" applyFill="1" applyBorder="1" applyAlignment="1">
      <alignment horizontal="center" vertical="center" wrapText="1"/>
    </xf>
    <xf numFmtId="2" fontId="22" fillId="28" borderId="11" xfId="0" applyNumberFormat="1" applyFont="1" applyFill="1" applyBorder="1" applyAlignment="1">
      <alignment horizontal="center" vertical="center" wrapText="1"/>
    </xf>
    <xf numFmtId="2" fontId="27" fillId="28" borderId="14" xfId="42" applyNumberFormat="1" applyFont="1" applyFill="1" applyBorder="1" applyAlignment="1" applyProtection="1">
      <alignment horizontal="center" vertical="center" wrapText="1"/>
      <protection/>
    </xf>
    <xf numFmtId="1" fontId="27" fillId="28" borderId="13" xfId="42" applyNumberFormat="1" applyFont="1" applyFill="1" applyBorder="1" applyAlignment="1" applyProtection="1">
      <alignment horizontal="center" vertical="center" wrapText="1"/>
      <protection/>
    </xf>
    <xf numFmtId="9" fontId="21" fillId="28" borderId="0" xfId="56" applyFont="1" applyFill="1" applyAlignment="1">
      <alignment/>
    </xf>
    <xf numFmtId="164" fontId="22" fillId="26" borderId="19" xfId="0" applyNumberFormat="1" applyFont="1" applyFill="1" applyBorder="1" applyAlignment="1">
      <alignment horizontal="center" vertical="center" wrapText="1"/>
    </xf>
    <xf numFmtId="2" fontId="27" fillId="26" borderId="13" xfId="0" applyNumberFormat="1" applyFont="1" applyFill="1" applyBorder="1" applyAlignment="1">
      <alignment horizontal="center" vertical="center" wrapText="1"/>
    </xf>
    <xf numFmtId="0" fontId="25" fillId="25" borderId="32" xfId="0" applyFont="1" applyFill="1" applyBorder="1" applyAlignment="1">
      <alignment horizontal="center" vertical="center" wrapText="1"/>
    </xf>
    <xf numFmtId="0" fontId="25" fillId="25" borderId="27" xfId="0" applyFont="1" applyFill="1" applyBorder="1" applyAlignment="1">
      <alignment horizontal="center" vertical="center" wrapText="1"/>
    </xf>
    <xf numFmtId="0" fontId="25" fillId="20" borderId="32" xfId="0" applyFont="1" applyFill="1" applyBorder="1" applyAlignment="1">
      <alignment horizontal="left" vertical="center" wrapText="1"/>
    </xf>
    <xf numFmtId="0" fontId="25" fillId="20" borderId="27" xfId="0" applyFont="1" applyFill="1" applyBorder="1" applyAlignment="1">
      <alignment horizontal="left" vertical="center" wrapText="1"/>
    </xf>
    <xf numFmtId="0" fontId="25" fillId="25" borderId="22" xfId="0" applyFont="1" applyFill="1" applyBorder="1" applyAlignment="1">
      <alignment horizontal="center" vertical="center" wrapText="1"/>
    </xf>
    <xf numFmtId="0" fontId="25" fillId="20" borderId="33" xfId="0" applyFont="1" applyFill="1" applyBorder="1" applyAlignment="1">
      <alignment horizontal="left" vertical="center" wrapText="1"/>
    </xf>
    <xf numFmtId="0" fontId="25" fillId="20" borderId="34" xfId="0" applyFont="1" applyFill="1" applyBorder="1" applyAlignment="1">
      <alignment horizontal="left" vertical="center" wrapText="1"/>
    </xf>
    <xf numFmtId="0" fontId="25" fillId="20" borderId="35" xfId="0" applyFont="1" applyFill="1" applyBorder="1" applyAlignment="1">
      <alignment horizontal="left" vertical="center" wrapText="1"/>
    </xf>
    <xf numFmtId="0" fontId="25" fillId="20" borderId="36" xfId="0" applyFont="1" applyFill="1" applyBorder="1" applyAlignment="1">
      <alignment horizontal="left" vertical="center" wrapText="1"/>
    </xf>
    <xf numFmtId="0" fontId="25" fillId="20" borderId="19" xfId="0" applyFont="1" applyFill="1" applyBorder="1" applyAlignment="1">
      <alignment horizontal="left" vertical="center" wrapText="1"/>
    </xf>
    <xf numFmtId="0" fontId="25" fillId="20" borderId="37" xfId="0" applyFont="1" applyFill="1" applyBorder="1" applyAlignment="1">
      <alignment horizontal="left" vertical="center" wrapText="1"/>
    </xf>
    <xf numFmtId="0" fontId="25" fillId="20" borderId="22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2886075</xdr:colOff>
      <xdr:row>9</xdr:row>
      <xdr:rowOff>76200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57150"/>
          <a:ext cx="4686300" cy="1638300"/>
          <a:chOff x="0" y="0"/>
          <a:chExt cx="13913" cy="3669"/>
        </a:xfrm>
        <a:solidFill>
          <a:srgbClr val="FFFFFF"/>
        </a:solidFill>
      </xdr:grpSpPr>
      <xdr:sp>
        <xdr:nvSpPr>
          <xdr:cNvPr id="2" name="AutoShape 25"/>
          <xdr:cNvSpPr>
            <a:spLocks noChangeAspect="1"/>
          </xdr:cNvSpPr>
        </xdr:nvSpPr>
        <xdr:spPr>
          <a:xfrm>
            <a:off x="0" y="0"/>
            <a:ext cx="11294" cy="34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24"/>
          <xdr:cNvSpPr>
            <a:spLocks/>
          </xdr:cNvSpPr>
        </xdr:nvSpPr>
        <xdr:spPr>
          <a:xfrm>
            <a:off x="2567" y="1279"/>
            <a:ext cx="1767" cy="287"/>
          </a:xfrm>
          <a:custGeom>
            <a:pathLst>
              <a:path h="20" w="124">
                <a:moveTo>
                  <a:pt x="115" y="12"/>
                </a:moveTo>
                <a:lnTo>
                  <a:pt x="113" y="6"/>
                </a:lnTo>
                <a:lnTo>
                  <a:pt x="111" y="12"/>
                </a:lnTo>
                <a:lnTo>
                  <a:pt x="115" y="12"/>
                </a:lnTo>
                <a:close/>
                <a:moveTo>
                  <a:pt x="115" y="12"/>
                </a:moveTo>
                <a:lnTo>
                  <a:pt x="124" y="20"/>
                </a:lnTo>
                <a:lnTo>
                  <a:pt x="117" y="20"/>
                </a:lnTo>
                <a:lnTo>
                  <a:pt x="116" y="16"/>
                </a:lnTo>
                <a:lnTo>
                  <a:pt x="110" y="16"/>
                </a:lnTo>
                <a:lnTo>
                  <a:pt x="108" y="20"/>
                </a:lnTo>
                <a:lnTo>
                  <a:pt x="102" y="20"/>
                </a:lnTo>
                <a:lnTo>
                  <a:pt x="109" y="0"/>
                </a:lnTo>
                <a:lnTo>
                  <a:pt x="117" y="0"/>
                </a:lnTo>
                <a:close/>
                <a:moveTo>
                  <a:pt x="117" y="0"/>
                </a:moveTo>
                <a:lnTo>
                  <a:pt x="124" y="20"/>
                </a:lnTo>
                <a:lnTo>
                  <a:pt x="102" y="20"/>
                </a:lnTo>
                <a:lnTo>
                  <a:pt x="95" y="20"/>
                </a:lnTo>
                <a:lnTo>
                  <a:pt x="89" y="11"/>
                </a:lnTo>
                <a:lnTo>
                  <a:pt x="89" y="20"/>
                </a:lnTo>
                <a:lnTo>
                  <a:pt x="83" y="20"/>
                </a:lnTo>
                <a:lnTo>
                  <a:pt x="83" y="0"/>
                </a:lnTo>
                <a:lnTo>
                  <a:pt x="89" y="0"/>
                </a:lnTo>
                <a:lnTo>
                  <a:pt x="89" y="9"/>
                </a:lnTo>
                <a:lnTo>
                  <a:pt x="95" y="0"/>
                </a:lnTo>
                <a:lnTo>
                  <a:pt x="102" y="0"/>
                </a:lnTo>
                <a:close/>
                <a:moveTo>
                  <a:pt x="102" y="0"/>
                </a:moveTo>
                <a:lnTo>
                  <a:pt x="95" y="10"/>
                </a:lnTo>
                <a:lnTo>
                  <a:pt x="102" y="20"/>
                </a:lnTo>
                <a:lnTo>
                  <a:pt x="79" y="20"/>
                </a:lnTo>
                <a:lnTo>
                  <a:pt x="73" y="20"/>
                </a:lnTo>
                <a:lnTo>
                  <a:pt x="73" y="9"/>
                </a:lnTo>
                <a:lnTo>
                  <a:pt x="65" y="20"/>
                </a:lnTo>
                <a:lnTo>
                  <a:pt x="60" y="20"/>
                </a:lnTo>
                <a:lnTo>
                  <a:pt x="60" y="0"/>
                </a:lnTo>
                <a:lnTo>
                  <a:pt x="66" y="0"/>
                </a:lnTo>
                <a:lnTo>
                  <a:pt x="66" y="12"/>
                </a:lnTo>
                <a:close/>
                <a:moveTo>
                  <a:pt x="66" y="12"/>
                </a:moveTo>
                <a:lnTo>
                  <a:pt x="73" y="0"/>
                </a:lnTo>
                <a:lnTo>
                  <a:pt x="79" y="0"/>
                </a:lnTo>
                <a:lnTo>
                  <a:pt x="79" y="20"/>
                </a:lnTo>
                <a:lnTo>
                  <a:pt x="56" y="20"/>
                </a:lnTo>
                <a:lnTo>
                  <a:pt x="50" y="20"/>
                </a:lnTo>
                <a:lnTo>
                  <a:pt x="50" y="12"/>
                </a:lnTo>
                <a:lnTo>
                  <a:pt x="43" y="12"/>
                </a:lnTo>
                <a:lnTo>
                  <a:pt x="43" y="20"/>
                </a:lnTo>
                <a:lnTo>
                  <a:pt x="37" y="20"/>
                </a:lnTo>
                <a:lnTo>
                  <a:pt x="37" y="0"/>
                </a:lnTo>
                <a:lnTo>
                  <a:pt x="43" y="0"/>
                </a:lnTo>
                <a:lnTo>
                  <a:pt x="43" y="8"/>
                </a:lnTo>
                <a:close/>
                <a:moveTo>
                  <a:pt x="43" y="8"/>
                </a:moveTo>
                <a:lnTo>
                  <a:pt x="50" y="8"/>
                </a:lnTo>
                <a:lnTo>
                  <a:pt x="50" y="0"/>
                </a:lnTo>
                <a:lnTo>
                  <a:pt x="56" y="0"/>
                </a:lnTo>
                <a:lnTo>
                  <a:pt x="56" y="20"/>
                </a:lnTo>
                <a:lnTo>
                  <a:pt x="36" y="20"/>
                </a:lnTo>
                <a:lnTo>
                  <a:pt x="28" y="20"/>
                </a:lnTo>
                <a:lnTo>
                  <a:pt x="25" y="14"/>
                </a:lnTo>
                <a:lnTo>
                  <a:pt x="21" y="20"/>
                </a:lnTo>
                <a:lnTo>
                  <a:pt x="14" y="20"/>
                </a:lnTo>
                <a:lnTo>
                  <a:pt x="21" y="10"/>
                </a:lnTo>
                <a:lnTo>
                  <a:pt x="15" y="0"/>
                </a:lnTo>
                <a:lnTo>
                  <a:pt x="22" y="0"/>
                </a:lnTo>
                <a:close/>
                <a:moveTo>
                  <a:pt x="22" y="0"/>
                </a:moveTo>
                <a:lnTo>
                  <a:pt x="25" y="5"/>
                </a:lnTo>
                <a:lnTo>
                  <a:pt x="27" y="0"/>
                </a:lnTo>
                <a:lnTo>
                  <a:pt x="35" y="0"/>
                </a:lnTo>
                <a:lnTo>
                  <a:pt x="29" y="10"/>
                </a:lnTo>
                <a:lnTo>
                  <a:pt x="36" y="20"/>
                </a:lnTo>
                <a:lnTo>
                  <a:pt x="13" y="20"/>
                </a:lnTo>
                <a:lnTo>
                  <a:pt x="0" y="20"/>
                </a:lnTo>
                <a:lnTo>
                  <a:pt x="0" y="0"/>
                </a:lnTo>
                <a:lnTo>
                  <a:pt x="13" y="0"/>
                </a:lnTo>
                <a:lnTo>
                  <a:pt x="13" y="5"/>
                </a:lnTo>
                <a:lnTo>
                  <a:pt x="6" y="5"/>
                </a:lnTo>
                <a:lnTo>
                  <a:pt x="6" y="8"/>
                </a:lnTo>
                <a:close/>
              </a:path>
            </a:pathLst>
          </a:custGeom>
          <a:solidFill>
            <a:srgbClr val="558ED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23"/>
          <xdr:cNvSpPr>
            <a:spLocks/>
          </xdr:cNvSpPr>
        </xdr:nvSpPr>
        <xdr:spPr>
          <a:xfrm>
            <a:off x="2310" y="905"/>
            <a:ext cx="1440" cy="302"/>
          </a:xfrm>
          <a:custGeom>
            <a:pathLst>
              <a:path h="21" w="101">
                <a:moveTo>
                  <a:pt x="94" y="11"/>
                </a:moveTo>
                <a:cubicBezTo>
                  <a:pt x="94" y="9"/>
                  <a:pt x="94" y="8"/>
                  <a:pt x="93" y="7"/>
                </a:cubicBezTo>
                <a:cubicBezTo>
                  <a:pt x="92" y="6"/>
                  <a:pt x="91" y="6"/>
                  <a:pt x="90" y="6"/>
                </a:cubicBezTo>
                <a:cubicBezTo>
                  <a:pt x="88" y="6"/>
                  <a:pt x="87" y="6"/>
                  <a:pt x="86" y="7"/>
                </a:cubicBezTo>
                <a:cubicBezTo>
                  <a:pt x="85" y="8"/>
                  <a:pt x="85" y="9"/>
                  <a:pt x="85" y="11"/>
                </a:cubicBezTo>
                <a:cubicBezTo>
                  <a:pt x="85" y="12"/>
                  <a:pt x="85" y="13"/>
                  <a:pt x="86" y="14"/>
                </a:cubicBezTo>
                <a:cubicBezTo>
                  <a:pt x="87" y="15"/>
                  <a:pt x="88" y="16"/>
                  <a:pt x="90" y="16"/>
                </a:cubicBezTo>
                <a:cubicBezTo>
                  <a:pt x="91" y="16"/>
                  <a:pt x="92" y="15"/>
                  <a:pt x="93" y="14"/>
                </a:cubicBezTo>
                <a:cubicBezTo>
                  <a:pt x="94" y="13"/>
                  <a:pt x="94" y="12"/>
                  <a:pt x="94" y="11"/>
                </a:cubicBezTo>
                <a:close/>
                <a:moveTo>
                  <a:pt x="94" y="11"/>
                </a:moveTo>
                <a:cubicBezTo>
                  <a:pt x="101" y="11"/>
                  <a:pt x="101" y="14"/>
                  <a:pt x="100" y="16"/>
                </a:cubicBezTo>
                <a:cubicBezTo>
                  <a:pt x="98" y="18"/>
                  <a:pt x="96" y="20"/>
                  <a:pt x="93" y="21"/>
                </a:cubicBezTo>
                <a:cubicBezTo>
                  <a:pt x="90" y="21"/>
                  <a:pt x="86" y="21"/>
                  <a:pt x="83" y="20"/>
                </a:cubicBezTo>
                <a:cubicBezTo>
                  <a:pt x="81" y="18"/>
                  <a:pt x="79" y="16"/>
                  <a:pt x="78" y="14"/>
                </a:cubicBezTo>
                <a:cubicBezTo>
                  <a:pt x="78" y="11"/>
                  <a:pt x="78" y="8"/>
                  <a:pt x="79" y="5"/>
                </a:cubicBezTo>
                <a:cubicBezTo>
                  <a:pt x="81" y="3"/>
                  <a:pt x="83" y="1"/>
                  <a:pt x="86" y="0"/>
                </a:cubicBezTo>
                <a:cubicBezTo>
                  <a:pt x="90" y="0"/>
                  <a:pt x="93" y="0"/>
                  <a:pt x="96" y="1"/>
                </a:cubicBezTo>
                <a:cubicBezTo>
                  <a:pt x="98" y="3"/>
                  <a:pt x="100" y="5"/>
                  <a:pt x="101" y="8"/>
                </a:cubicBezTo>
                <a:close/>
                <a:moveTo>
                  <a:pt x="101" y="8"/>
                </a:moveTo>
                <a:lnTo>
                  <a:pt x="101" y="11"/>
                </a:lnTo>
                <a:lnTo>
                  <a:pt x="76" y="21"/>
                </a:lnTo>
                <a:lnTo>
                  <a:pt x="70" y="21"/>
                </a:lnTo>
                <a:lnTo>
                  <a:pt x="70" y="13"/>
                </a:lnTo>
                <a:lnTo>
                  <a:pt x="63" y="13"/>
                </a:lnTo>
                <a:lnTo>
                  <a:pt x="63" y="21"/>
                </a:lnTo>
                <a:lnTo>
                  <a:pt x="57" y="21"/>
                </a:lnTo>
                <a:lnTo>
                  <a:pt x="57" y="1"/>
                </a:lnTo>
                <a:lnTo>
                  <a:pt x="63" y="1"/>
                </a:lnTo>
                <a:lnTo>
                  <a:pt x="63" y="8"/>
                </a:lnTo>
                <a:lnTo>
                  <a:pt x="70" y="8"/>
                </a:lnTo>
                <a:lnTo>
                  <a:pt x="70" y="1"/>
                </a:lnTo>
                <a:close/>
                <a:moveTo>
                  <a:pt x="70" y="1"/>
                </a:moveTo>
                <a:lnTo>
                  <a:pt x="76" y="1"/>
                </a:lnTo>
                <a:lnTo>
                  <a:pt x="76" y="21"/>
                </a:lnTo>
                <a:lnTo>
                  <a:pt x="53" y="21"/>
                </a:lnTo>
                <a:lnTo>
                  <a:pt x="47" y="21"/>
                </a:lnTo>
                <a:lnTo>
                  <a:pt x="47" y="9"/>
                </a:lnTo>
                <a:lnTo>
                  <a:pt x="40" y="21"/>
                </a:lnTo>
                <a:lnTo>
                  <a:pt x="34" y="21"/>
                </a:lnTo>
                <a:lnTo>
                  <a:pt x="34" y="0"/>
                </a:lnTo>
                <a:lnTo>
                  <a:pt x="40" y="0"/>
                </a:lnTo>
                <a:lnTo>
                  <a:pt x="40" y="12"/>
                </a:lnTo>
                <a:close/>
                <a:moveTo>
                  <a:pt x="40" y="12"/>
                </a:moveTo>
                <a:cubicBezTo>
                  <a:pt x="47" y="0"/>
                  <a:pt x="53" y="0"/>
                  <a:pt x="53" y="21"/>
                </a:cubicBezTo>
                <a:cubicBezTo>
                  <a:pt x="31" y="15"/>
                  <a:pt x="31" y="17"/>
                  <a:pt x="30" y="18"/>
                </a:cubicBezTo>
                <a:cubicBezTo>
                  <a:pt x="29" y="20"/>
                  <a:pt x="27" y="21"/>
                  <a:pt x="25" y="21"/>
                </a:cubicBezTo>
                <a:lnTo>
                  <a:pt x="23" y="21"/>
                </a:lnTo>
                <a:cubicBezTo>
                  <a:pt x="20" y="21"/>
                  <a:pt x="17" y="20"/>
                  <a:pt x="15" y="19"/>
                </a:cubicBezTo>
                <a:cubicBezTo>
                  <a:pt x="17" y="15"/>
                  <a:pt x="18" y="16"/>
                  <a:pt x="20" y="16"/>
                </a:cubicBezTo>
                <a:cubicBezTo>
                  <a:pt x="22" y="16"/>
                  <a:pt x="22" y="16"/>
                  <a:pt x="23" y="16"/>
                </a:cubicBezTo>
                <a:cubicBezTo>
                  <a:pt x="24" y="16"/>
                  <a:pt x="24" y="15"/>
                  <a:pt x="24" y="15"/>
                </a:cubicBezTo>
                <a:lnTo>
                  <a:pt x="24" y="14"/>
                </a:lnTo>
                <a:lnTo>
                  <a:pt x="24" y="13"/>
                </a:lnTo>
                <a:lnTo>
                  <a:pt x="23" y="13"/>
                </a:lnTo>
                <a:cubicBezTo>
                  <a:pt x="22" y="13"/>
                  <a:pt x="20" y="13"/>
                  <a:pt x="20" y="8"/>
                </a:cubicBezTo>
                <a:cubicBezTo>
                  <a:pt x="21" y="8"/>
                  <a:pt x="23" y="8"/>
                  <a:pt x="24" y="8"/>
                </a:cubicBezTo>
                <a:cubicBezTo>
                  <a:pt x="24" y="6"/>
                  <a:pt x="24" y="5"/>
                  <a:pt x="23" y="5"/>
                </a:cubicBezTo>
                <a:lnTo>
                  <a:pt x="21" y="5"/>
                </a:lnTo>
                <a:cubicBezTo>
                  <a:pt x="20" y="5"/>
                  <a:pt x="19" y="5"/>
                  <a:pt x="17" y="6"/>
                </a:cubicBezTo>
                <a:cubicBezTo>
                  <a:pt x="15" y="2"/>
                  <a:pt x="18" y="0"/>
                  <a:pt x="20" y="0"/>
                </a:cubicBezTo>
                <a:cubicBezTo>
                  <a:pt x="22" y="0"/>
                  <a:pt x="25" y="0"/>
                  <a:pt x="27" y="0"/>
                </a:cubicBezTo>
                <a:cubicBezTo>
                  <a:pt x="28" y="1"/>
                  <a:pt x="30" y="3"/>
                  <a:pt x="31" y="4"/>
                </a:cubicBezTo>
                <a:cubicBezTo>
                  <a:pt x="31" y="6"/>
                  <a:pt x="31" y="7"/>
                  <a:pt x="30" y="8"/>
                </a:cubicBezTo>
                <a:cubicBezTo>
                  <a:pt x="30" y="8"/>
                  <a:pt x="29" y="9"/>
                  <a:pt x="28" y="10"/>
                </a:cubicBezTo>
                <a:cubicBezTo>
                  <a:pt x="27" y="10"/>
                  <a:pt x="27" y="10"/>
                  <a:pt x="27" y="10"/>
                </a:cubicBezTo>
                <a:close/>
                <a:moveTo>
                  <a:pt x="27" y="10"/>
                </a:moveTo>
                <a:lnTo>
                  <a:pt x="27" y="10"/>
                </a:lnTo>
                <a:lnTo>
                  <a:pt x="30" y="11"/>
                </a:lnTo>
                <a:lnTo>
                  <a:pt x="31" y="13"/>
                </a:lnTo>
                <a:lnTo>
                  <a:pt x="31" y="15"/>
                </a:lnTo>
                <a:lnTo>
                  <a:pt x="13" y="21"/>
                </a:lnTo>
                <a:lnTo>
                  <a:pt x="0" y="21"/>
                </a:lnTo>
                <a:lnTo>
                  <a:pt x="0" y="1"/>
                </a:lnTo>
                <a:lnTo>
                  <a:pt x="13" y="1"/>
                </a:lnTo>
                <a:lnTo>
                  <a:pt x="13" y="6"/>
                </a:lnTo>
                <a:lnTo>
                  <a:pt x="6" y="6"/>
                </a:lnTo>
                <a:lnTo>
                  <a:pt x="6" y="8"/>
                </a:lnTo>
                <a:lnTo>
                  <a:pt x="12" y="8"/>
                </a:lnTo>
                <a:close/>
              </a:path>
            </a:pathLst>
          </a:custGeom>
          <a:solidFill>
            <a:srgbClr val="558ED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22"/>
          <xdr:cNvSpPr>
            <a:spLocks/>
          </xdr:cNvSpPr>
        </xdr:nvSpPr>
        <xdr:spPr>
          <a:xfrm>
            <a:off x="1826" y="560"/>
            <a:ext cx="1638" cy="302"/>
          </a:xfrm>
          <a:custGeom>
            <a:pathLst>
              <a:path h="21" w="115">
                <a:moveTo>
                  <a:pt x="109" y="10"/>
                </a:moveTo>
                <a:cubicBezTo>
                  <a:pt x="109" y="9"/>
                  <a:pt x="108" y="8"/>
                  <a:pt x="107" y="7"/>
                </a:cubicBezTo>
                <a:cubicBezTo>
                  <a:pt x="106" y="6"/>
                  <a:pt x="105" y="5"/>
                  <a:pt x="104" y="5"/>
                </a:cubicBezTo>
                <a:cubicBezTo>
                  <a:pt x="102" y="5"/>
                  <a:pt x="101" y="6"/>
                  <a:pt x="100" y="7"/>
                </a:cubicBezTo>
                <a:cubicBezTo>
                  <a:pt x="99" y="8"/>
                  <a:pt x="99" y="9"/>
                  <a:pt x="99" y="10"/>
                </a:cubicBezTo>
                <a:cubicBezTo>
                  <a:pt x="99" y="12"/>
                  <a:pt x="99" y="13"/>
                  <a:pt x="100" y="14"/>
                </a:cubicBezTo>
                <a:cubicBezTo>
                  <a:pt x="101" y="15"/>
                  <a:pt x="102" y="15"/>
                  <a:pt x="104" y="15"/>
                </a:cubicBezTo>
                <a:cubicBezTo>
                  <a:pt x="105" y="15"/>
                  <a:pt x="106" y="15"/>
                  <a:pt x="107" y="14"/>
                </a:cubicBezTo>
                <a:cubicBezTo>
                  <a:pt x="108" y="13"/>
                  <a:pt x="109" y="12"/>
                  <a:pt x="109" y="10"/>
                </a:cubicBezTo>
                <a:close/>
                <a:moveTo>
                  <a:pt x="109" y="10"/>
                </a:moveTo>
                <a:cubicBezTo>
                  <a:pt x="115" y="10"/>
                  <a:pt x="115" y="13"/>
                  <a:pt x="114" y="16"/>
                </a:cubicBezTo>
                <a:cubicBezTo>
                  <a:pt x="112" y="18"/>
                  <a:pt x="110" y="20"/>
                  <a:pt x="107" y="21"/>
                </a:cubicBezTo>
                <a:cubicBezTo>
                  <a:pt x="104" y="21"/>
                  <a:pt x="100" y="21"/>
                  <a:pt x="98" y="20"/>
                </a:cubicBezTo>
                <a:cubicBezTo>
                  <a:pt x="95" y="18"/>
                  <a:pt x="93" y="16"/>
                  <a:pt x="92" y="13"/>
                </a:cubicBezTo>
                <a:cubicBezTo>
                  <a:pt x="92" y="10"/>
                  <a:pt x="92" y="7"/>
                  <a:pt x="93" y="5"/>
                </a:cubicBezTo>
                <a:cubicBezTo>
                  <a:pt x="95" y="3"/>
                  <a:pt x="98" y="1"/>
                  <a:pt x="100" y="0"/>
                </a:cubicBezTo>
                <a:cubicBezTo>
                  <a:pt x="104" y="0"/>
                  <a:pt x="107" y="0"/>
                  <a:pt x="110" y="1"/>
                </a:cubicBezTo>
                <a:cubicBezTo>
                  <a:pt x="112" y="3"/>
                  <a:pt x="114" y="5"/>
                  <a:pt x="115" y="7"/>
                </a:cubicBezTo>
                <a:close/>
                <a:moveTo>
                  <a:pt x="115" y="7"/>
                </a:moveTo>
                <a:lnTo>
                  <a:pt x="115" y="10"/>
                </a:lnTo>
                <a:lnTo>
                  <a:pt x="90" y="21"/>
                </a:lnTo>
                <a:lnTo>
                  <a:pt x="84" y="21"/>
                </a:lnTo>
                <a:lnTo>
                  <a:pt x="84" y="5"/>
                </a:lnTo>
                <a:cubicBezTo>
                  <a:pt x="80" y="5"/>
                  <a:pt x="80" y="13"/>
                  <a:pt x="80" y="16"/>
                </a:cubicBezTo>
                <a:cubicBezTo>
                  <a:pt x="79" y="17"/>
                  <a:pt x="78" y="19"/>
                  <a:pt x="77" y="20"/>
                </a:cubicBezTo>
                <a:cubicBezTo>
                  <a:pt x="75" y="21"/>
                  <a:pt x="73" y="21"/>
                  <a:pt x="72" y="21"/>
                </a:cubicBezTo>
                <a:lnTo>
                  <a:pt x="71" y="21"/>
                </a:lnTo>
                <a:cubicBezTo>
                  <a:pt x="70" y="20"/>
                  <a:pt x="71" y="15"/>
                  <a:pt x="71" y="16"/>
                </a:cubicBezTo>
                <a:cubicBezTo>
                  <a:pt x="72" y="16"/>
                  <a:pt x="72" y="16"/>
                  <a:pt x="73" y="16"/>
                </a:cubicBezTo>
                <a:cubicBezTo>
                  <a:pt x="73" y="15"/>
                  <a:pt x="73" y="15"/>
                  <a:pt x="73" y="15"/>
                </a:cubicBezTo>
                <a:lnTo>
                  <a:pt x="74" y="14"/>
                </a:lnTo>
                <a:lnTo>
                  <a:pt x="74" y="13"/>
                </a:lnTo>
                <a:lnTo>
                  <a:pt x="74" y="0"/>
                </a:lnTo>
                <a:close/>
                <a:moveTo>
                  <a:pt x="74" y="0"/>
                </a:moveTo>
                <a:lnTo>
                  <a:pt x="90" y="0"/>
                </a:lnTo>
                <a:lnTo>
                  <a:pt x="90" y="21"/>
                </a:lnTo>
                <a:lnTo>
                  <a:pt x="69" y="21"/>
                </a:lnTo>
                <a:lnTo>
                  <a:pt x="62" y="21"/>
                </a:lnTo>
                <a:cubicBezTo>
                  <a:pt x="62" y="5"/>
                  <a:pt x="59" y="5"/>
                  <a:pt x="59" y="13"/>
                </a:cubicBezTo>
                <a:cubicBezTo>
                  <a:pt x="59" y="16"/>
                  <a:pt x="58" y="17"/>
                  <a:pt x="57" y="19"/>
                </a:cubicBezTo>
                <a:cubicBezTo>
                  <a:pt x="56" y="20"/>
                  <a:pt x="54" y="21"/>
                  <a:pt x="52" y="21"/>
                </a:cubicBezTo>
                <a:lnTo>
                  <a:pt x="51" y="21"/>
                </a:lnTo>
                <a:cubicBezTo>
                  <a:pt x="50" y="21"/>
                  <a:pt x="49" y="20"/>
                  <a:pt x="49" y="15"/>
                </a:cubicBezTo>
                <a:cubicBezTo>
                  <a:pt x="50" y="16"/>
                  <a:pt x="50" y="16"/>
                  <a:pt x="51" y="16"/>
                </a:cubicBezTo>
                <a:cubicBezTo>
                  <a:pt x="52" y="16"/>
                  <a:pt x="52" y="15"/>
                  <a:pt x="52" y="15"/>
                </a:cubicBezTo>
                <a:lnTo>
                  <a:pt x="52" y="15"/>
                </a:lnTo>
                <a:lnTo>
                  <a:pt x="52" y="14"/>
                </a:lnTo>
                <a:lnTo>
                  <a:pt x="52" y="13"/>
                </a:lnTo>
                <a:close/>
                <a:moveTo>
                  <a:pt x="52" y="13"/>
                </a:moveTo>
                <a:lnTo>
                  <a:pt x="52" y="0"/>
                </a:lnTo>
                <a:lnTo>
                  <a:pt x="69" y="0"/>
                </a:lnTo>
                <a:lnTo>
                  <a:pt x="69" y="21"/>
                </a:lnTo>
                <a:close/>
                <a:moveTo>
                  <a:pt x="69" y="21"/>
                </a:moveTo>
                <a:lnTo>
                  <a:pt x="41" y="12"/>
                </a:lnTo>
                <a:lnTo>
                  <a:pt x="39" y="6"/>
                </a:lnTo>
                <a:lnTo>
                  <a:pt x="37" y="12"/>
                </a:lnTo>
                <a:lnTo>
                  <a:pt x="41" y="12"/>
                </a:lnTo>
                <a:lnTo>
                  <a:pt x="50" y="21"/>
                </a:lnTo>
                <a:lnTo>
                  <a:pt x="43" y="21"/>
                </a:lnTo>
                <a:lnTo>
                  <a:pt x="42" y="17"/>
                </a:lnTo>
                <a:lnTo>
                  <a:pt x="36" y="17"/>
                </a:lnTo>
                <a:close/>
                <a:moveTo>
                  <a:pt x="36" y="17"/>
                </a:moveTo>
                <a:lnTo>
                  <a:pt x="35" y="21"/>
                </a:lnTo>
                <a:lnTo>
                  <a:pt x="28" y="21"/>
                </a:lnTo>
                <a:lnTo>
                  <a:pt x="35" y="0"/>
                </a:lnTo>
                <a:lnTo>
                  <a:pt x="43" y="0"/>
                </a:lnTo>
                <a:lnTo>
                  <a:pt x="50" y="21"/>
                </a:lnTo>
                <a:lnTo>
                  <a:pt x="29" y="5"/>
                </a:lnTo>
                <a:lnTo>
                  <a:pt x="25" y="5"/>
                </a:lnTo>
                <a:lnTo>
                  <a:pt x="25" y="21"/>
                </a:lnTo>
                <a:close/>
                <a:moveTo>
                  <a:pt x="25" y="21"/>
                </a:moveTo>
                <a:lnTo>
                  <a:pt x="18" y="21"/>
                </a:lnTo>
                <a:lnTo>
                  <a:pt x="18" y="5"/>
                </a:lnTo>
                <a:lnTo>
                  <a:pt x="14" y="5"/>
                </a:lnTo>
                <a:lnTo>
                  <a:pt x="14" y="0"/>
                </a:lnTo>
                <a:lnTo>
                  <a:pt x="29" y="0"/>
                </a:lnTo>
                <a:lnTo>
                  <a:pt x="29" y="5"/>
                </a:lnTo>
                <a:lnTo>
                  <a:pt x="13" y="21"/>
                </a:lnTo>
                <a:lnTo>
                  <a:pt x="0" y="21"/>
                </a:lnTo>
                <a:lnTo>
                  <a:pt x="0" y="0"/>
                </a:lnTo>
                <a:lnTo>
                  <a:pt x="13" y="0"/>
                </a:lnTo>
                <a:lnTo>
                  <a:pt x="13" y="5"/>
                </a:lnTo>
                <a:lnTo>
                  <a:pt x="6" y="5"/>
                </a:lnTo>
                <a:close/>
              </a:path>
            </a:pathLst>
          </a:custGeom>
          <a:solidFill>
            <a:srgbClr val="558ED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21"/>
          <xdr:cNvSpPr>
            <a:spLocks/>
          </xdr:cNvSpPr>
        </xdr:nvSpPr>
        <xdr:spPr>
          <a:xfrm>
            <a:off x="1183" y="201"/>
            <a:ext cx="2153" cy="316"/>
          </a:xfrm>
          <a:custGeom>
            <a:pathLst>
              <a:path h="22" w="151">
                <a:moveTo>
                  <a:pt x="145" y="11"/>
                </a:moveTo>
                <a:cubicBezTo>
                  <a:pt x="145" y="10"/>
                  <a:pt x="144" y="8"/>
                  <a:pt x="143" y="7"/>
                </a:cubicBezTo>
                <a:cubicBezTo>
                  <a:pt x="143" y="6"/>
                  <a:pt x="141" y="6"/>
                  <a:pt x="140" y="6"/>
                </a:cubicBezTo>
                <a:cubicBezTo>
                  <a:pt x="139" y="6"/>
                  <a:pt x="138" y="6"/>
                  <a:pt x="137" y="7"/>
                </a:cubicBezTo>
                <a:cubicBezTo>
                  <a:pt x="136" y="8"/>
                  <a:pt x="135" y="10"/>
                  <a:pt x="135" y="11"/>
                </a:cubicBezTo>
                <a:cubicBezTo>
                  <a:pt x="135" y="12"/>
                  <a:pt x="136" y="14"/>
                  <a:pt x="137" y="15"/>
                </a:cubicBezTo>
                <a:cubicBezTo>
                  <a:pt x="138" y="16"/>
                  <a:pt x="139" y="16"/>
                  <a:pt x="140" y="16"/>
                </a:cubicBezTo>
                <a:cubicBezTo>
                  <a:pt x="141" y="16"/>
                  <a:pt x="143" y="16"/>
                  <a:pt x="143" y="15"/>
                </a:cubicBezTo>
                <a:cubicBezTo>
                  <a:pt x="144" y="14"/>
                  <a:pt x="145" y="12"/>
                  <a:pt x="145" y="11"/>
                </a:cubicBezTo>
                <a:close/>
                <a:moveTo>
                  <a:pt x="145" y="11"/>
                </a:moveTo>
                <a:cubicBezTo>
                  <a:pt x="151" y="11"/>
                  <a:pt x="151" y="14"/>
                  <a:pt x="150" y="17"/>
                </a:cubicBezTo>
                <a:cubicBezTo>
                  <a:pt x="148" y="19"/>
                  <a:pt x="146" y="21"/>
                  <a:pt x="144" y="22"/>
                </a:cubicBezTo>
                <a:cubicBezTo>
                  <a:pt x="140" y="22"/>
                  <a:pt x="137" y="22"/>
                  <a:pt x="134" y="21"/>
                </a:cubicBezTo>
                <a:cubicBezTo>
                  <a:pt x="132" y="19"/>
                  <a:pt x="130" y="17"/>
                  <a:pt x="129" y="14"/>
                </a:cubicBezTo>
                <a:cubicBezTo>
                  <a:pt x="129" y="11"/>
                  <a:pt x="129" y="8"/>
                  <a:pt x="130" y="6"/>
                </a:cubicBezTo>
                <a:cubicBezTo>
                  <a:pt x="132" y="4"/>
                  <a:pt x="134" y="1"/>
                  <a:pt x="137" y="0"/>
                </a:cubicBezTo>
                <a:cubicBezTo>
                  <a:pt x="140" y="0"/>
                  <a:pt x="144" y="0"/>
                  <a:pt x="146" y="1"/>
                </a:cubicBezTo>
                <a:cubicBezTo>
                  <a:pt x="148" y="4"/>
                  <a:pt x="150" y="6"/>
                  <a:pt x="151" y="8"/>
                </a:cubicBezTo>
                <a:close/>
                <a:moveTo>
                  <a:pt x="151" y="8"/>
                </a:moveTo>
                <a:cubicBezTo>
                  <a:pt x="151" y="11"/>
                  <a:pt x="121" y="15"/>
                  <a:pt x="121" y="14"/>
                </a:cubicBezTo>
                <a:lnTo>
                  <a:pt x="120" y="13"/>
                </a:lnTo>
                <a:lnTo>
                  <a:pt x="118" y="13"/>
                </a:lnTo>
                <a:lnTo>
                  <a:pt x="116" y="13"/>
                </a:lnTo>
                <a:cubicBezTo>
                  <a:pt x="116" y="17"/>
                  <a:pt x="118" y="17"/>
                  <a:pt x="119" y="17"/>
                </a:cubicBezTo>
                <a:cubicBezTo>
                  <a:pt x="119" y="17"/>
                  <a:pt x="120" y="16"/>
                  <a:pt x="121" y="16"/>
                </a:cubicBezTo>
                <a:close/>
                <a:moveTo>
                  <a:pt x="121" y="16"/>
                </a:moveTo>
                <a:cubicBezTo>
                  <a:pt x="121" y="15"/>
                  <a:pt x="121" y="15"/>
                  <a:pt x="120" y="7"/>
                </a:cubicBezTo>
                <a:lnTo>
                  <a:pt x="120" y="6"/>
                </a:lnTo>
                <a:lnTo>
                  <a:pt x="119" y="5"/>
                </a:lnTo>
                <a:lnTo>
                  <a:pt x="118" y="5"/>
                </a:lnTo>
                <a:cubicBezTo>
                  <a:pt x="116" y="5"/>
                  <a:pt x="116" y="9"/>
                  <a:pt x="117" y="9"/>
                </a:cubicBezTo>
                <a:close/>
                <a:moveTo>
                  <a:pt x="117" y="9"/>
                </a:moveTo>
                <a:cubicBezTo>
                  <a:pt x="119" y="9"/>
                  <a:pt x="120" y="8"/>
                  <a:pt x="120" y="7"/>
                </a:cubicBezTo>
                <a:cubicBezTo>
                  <a:pt x="127" y="15"/>
                  <a:pt x="127" y="17"/>
                  <a:pt x="127" y="18"/>
                </a:cubicBezTo>
                <a:lnTo>
                  <a:pt x="125" y="19"/>
                </a:lnTo>
                <a:lnTo>
                  <a:pt x="124" y="21"/>
                </a:lnTo>
                <a:lnTo>
                  <a:pt x="122" y="21"/>
                </a:lnTo>
                <a:cubicBezTo>
                  <a:pt x="120" y="21"/>
                  <a:pt x="110" y="21"/>
                  <a:pt x="110" y="1"/>
                </a:cubicBezTo>
                <a:cubicBezTo>
                  <a:pt x="119" y="1"/>
                  <a:pt x="121" y="1"/>
                  <a:pt x="123" y="1"/>
                </a:cubicBezTo>
                <a:cubicBezTo>
                  <a:pt x="124" y="3"/>
                  <a:pt x="125" y="3"/>
                  <a:pt x="126" y="5"/>
                </a:cubicBezTo>
                <a:cubicBezTo>
                  <a:pt x="126" y="6"/>
                  <a:pt x="126" y="8"/>
                  <a:pt x="125" y="9"/>
                </a:cubicBezTo>
                <a:cubicBezTo>
                  <a:pt x="123" y="10"/>
                  <a:pt x="124" y="10"/>
                  <a:pt x="125" y="11"/>
                </a:cubicBezTo>
                <a:close/>
                <a:moveTo>
                  <a:pt x="125" y="11"/>
                </a:moveTo>
                <a:cubicBezTo>
                  <a:pt x="126" y="12"/>
                  <a:pt x="127" y="13"/>
                  <a:pt x="127" y="14"/>
                </a:cubicBezTo>
                <a:cubicBezTo>
                  <a:pt x="127" y="15"/>
                  <a:pt x="101" y="11"/>
                  <a:pt x="101" y="10"/>
                </a:cubicBezTo>
                <a:cubicBezTo>
                  <a:pt x="101" y="8"/>
                  <a:pt x="100" y="7"/>
                  <a:pt x="99" y="6"/>
                </a:cubicBezTo>
                <a:cubicBezTo>
                  <a:pt x="98" y="6"/>
                  <a:pt x="96" y="6"/>
                  <a:pt x="95" y="6"/>
                </a:cubicBezTo>
                <a:cubicBezTo>
                  <a:pt x="94" y="6"/>
                  <a:pt x="93" y="7"/>
                  <a:pt x="92" y="8"/>
                </a:cubicBezTo>
                <a:cubicBezTo>
                  <a:pt x="92" y="10"/>
                  <a:pt x="92" y="11"/>
                  <a:pt x="92" y="12"/>
                </a:cubicBezTo>
                <a:cubicBezTo>
                  <a:pt x="92" y="14"/>
                  <a:pt x="93" y="15"/>
                  <a:pt x="94" y="16"/>
                </a:cubicBezTo>
                <a:cubicBezTo>
                  <a:pt x="95" y="16"/>
                  <a:pt x="96" y="16"/>
                  <a:pt x="98" y="16"/>
                </a:cubicBezTo>
                <a:close/>
                <a:moveTo>
                  <a:pt x="98" y="16"/>
                </a:moveTo>
                <a:cubicBezTo>
                  <a:pt x="99" y="16"/>
                  <a:pt x="100" y="15"/>
                  <a:pt x="101" y="14"/>
                </a:cubicBezTo>
                <a:cubicBezTo>
                  <a:pt x="101" y="12"/>
                  <a:pt x="101" y="11"/>
                  <a:pt x="108" y="11"/>
                </a:cubicBezTo>
                <a:cubicBezTo>
                  <a:pt x="108" y="14"/>
                  <a:pt x="107" y="17"/>
                  <a:pt x="105" y="19"/>
                </a:cubicBezTo>
                <a:cubicBezTo>
                  <a:pt x="103" y="21"/>
                  <a:pt x="100" y="22"/>
                  <a:pt x="96" y="22"/>
                </a:cubicBezTo>
                <a:cubicBezTo>
                  <a:pt x="93" y="22"/>
                  <a:pt x="90" y="21"/>
                  <a:pt x="88" y="19"/>
                </a:cubicBezTo>
                <a:cubicBezTo>
                  <a:pt x="86" y="17"/>
                  <a:pt x="85" y="14"/>
                  <a:pt x="85" y="11"/>
                </a:cubicBezTo>
                <a:cubicBezTo>
                  <a:pt x="85" y="8"/>
                  <a:pt x="86" y="6"/>
                  <a:pt x="88" y="4"/>
                </a:cubicBezTo>
                <a:cubicBezTo>
                  <a:pt x="90" y="1"/>
                  <a:pt x="93" y="0"/>
                  <a:pt x="96" y="0"/>
                </a:cubicBezTo>
                <a:close/>
                <a:moveTo>
                  <a:pt x="96" y="0"/>
                </a:moveTo>
                <a:lnTo>
                  <a:pt x="100" y="0"/>
                </a:lnTo>
                <a:lnTo>
                  <a:pt x="103" y="1"/>
                </a:lnTo>
                <a:lnTo>
                  <a:pt x="105" y="4"/>
                </a:lnTo>
                <a:lnTo>
                  <a:pt x="107" y="6"/>
                </a:lnTo>
                <a:lnTo>
                  <a:pt x="108" y="8"/>
                </a:lnTo>
                <a:lnTo>
                  <a:pt x="108" y="11"/>
                </a:lnTo>
                <a:lnTo>
                  <a:pt x="86" y="21"/>
                </a:lnTo>
                <a:lnTo>
                  <a:pt x="78" y="21"/>
                </a:lnTo>
                <a:lnTo>
                  <a:pt x="72" y="12"/>
                </a:lnTo>
                <a:lnTo>
                  <a:pt x="72" y="21"/>
                </a:lnTo>
                <a:lnTo>
                  <a:pt x="66" y="21"/>
                </a:lnTo>
                <a:close/>
                <a:moveTo>
                  <a:pt x="66" y="21"/>
                </a:moveTo>
                <a:lnTo>
                  <a:pt x="66" y="1"/>
                </a:lnTo>
                <a:lnTo>
                  <a:pt x="72" y="1"/>
                </a:lnTo>
                <a:lnTo>
                  <a:pt x="72" y="9"/>
                </a:lnTo>
                <a:close/>
                <a:moveTo>
                  <a:pt x="72" y="9"/>
                </a:moveTo>
                <a:lnTo>
                  <a:pt x="78" y="1"/>
                </a:lnTo>
                <a:lnTo>
                  <a:pt x="85" y="1"/>
                </a:lnTo>
                <a:lnTo>
                  <a:pt x="78" y="11"/>
                </a:lnTo>
                <a:lnTo>
                  <a:pt x="86" y="21"/>
                </a:lnTo>
                <a:lnTo>
                  <a:pt x="55" y="13"/>
                </a:lnTo>
                <a:lnTo>
                  <a:pt x="54" y="6"/>
                </a:lnTo>
                <a:lnTo>
                  <a:pt x="52" y="13"/>
                </a:lnTo>
                <a:lnTo>
                  <a:pt x="55" y="13"/>
                </a:lnTo>
                <a:close/>
                <a:moveTo>
                  <a:pt x="55" y="13"/>
                </a:moveTo>
                <a:lnTo>
                  <a:pt x="64" y="21"/>
                </a:lnTo>
                <a:lnTo>
                  <a:pt x="58" y="21"/>
                </a:lnTo>
                <a:lnTo>
                  <a:pt x="57" y="17"/>
                </a:lnTo>
                <a:lnTo>
                  <a:pt x="50" y="17"/>
                </a:lnTo>
                <a:cubicBezTo>
                  <a:pt x="49" y="21"/>
                  <a:pt x="43" y="21"/>
                  <a:pt x="49" y="1"/>
                </a:cubicBezTo>
                <a:cubicBezTo>
                  <a:pt x="58" y="1"/>
                  <a:pt x="64" y="21"/>
                  <a:pt x="41" y="21"/>
                </a:cubicBezTo>
                <a:cubicBezTo>
                  <a:pt x="35" y="21"/>
                  <a:pt x="35" y="6"/>
                  <a:pt x="31" y="6"/>
                </a:cubicBezTo>
                <a:lnTo>
                  <a:pt x="31" y="14"/>
                </a:lnTo>
                <a:cubicBezTo>
                  <a:pt x="31" y="16"/>
                  <a:pt x="30" y="18"/>
                  <a:pt x="29" y="19"/>
                </a:cubicBezTo>
                <a:cubicBezTo>
                  <a:pt x="28" y="21"/>
                  <a:pt x="27" y="21"/>
                  <a:pt x="24" y="21"/>
                </a:cubicBezTo>
                <a:cubicBezTo>
                  <a:pt x="23" y="21"/>
                  <a:pt x="22" y="21"/>
                  <a:pt x="21" y="21"/>
                </a:cubicBezTo>
                <a:lnTo>
                  <a:pt x="22" y="16"/>
                </a:lnTo>
                <a:lnTo>
                  <a:pt x="22" y="16"/>
                </a:lnTo>
                <a:lnTo>
                  <a:pt x="23" y="16"/>
                </a:lnTo>
                <a:close/>
                <a:moveTo>
                  <a:pt x="23" y="16"/>
                </a:moveTo>
                <a:lnTo>
                  <a:pt x="23" y="16"/>
                </a:lnTo>
                <a:lnTo>
                  <a:pt x="24" y="16"/>
                </a:lnTo>
                <a:lnTo>
                  <a:pt x="24" y="16"/>
                </a:lnTo>
                <a:close/>
                <a:moveTo>
                  <a:pt x="24" y="16"/>
                </a:moveTo>
                <a:lnTo>
                  <a:pt x="24" y="16"/>
                </a:lnTo>
                <a:lnTo>
                  <a:pt x="25" y="15"/>
                </a:lnTo>
                <a:lnTo>
                  <a:pt x="25" y="14"/>
                </a:lnTo>
                <a:lnTo>
                  <a:pt x="25" y="13"/>
                </a:lnTo>
                <a:lnTo>
                  <a:pt x="25" y="1"/>
                </a:lnTo>
                <a:lnTo>
                  <a:pt x="41" y="1"/>
                </a:lnTo>
                <a:lnTo>
                  <a:pt x="41" y="21"/>
                </a:lnTo>
                <a:lnTo>
                  <a:pt x="13" y="13"/>
                </a:lnTo>
                <a:close/>
              </a:path>
            </a:pathLst>
          </a:custGeom>
          <a:solidFill>
            <a:srgbClr val="558ED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20"/>
          <xdr:cNvSpPr>
            <a:spLocks/>
          </xdr:cNvSpPr>
        </xdr:nvSpPr>
        <xdr:spPr>
          <a:xfrm>
            <a:off x="783" y="216"/>
            <a:ext cx="1753" cy="1551"/>
          </a:xfrm>
          <a:custGeom>
            <a:pathLst>
              <a:path h="108" w="123">
                <a:moveTo>
                  <a:pt x="123" y="83"/>
                </a:moveTo>
                <a:lnTo>
                  <a:pt x="116" y="83"/>
                </a:lnTo>
                <a:lnTo>
                  <a:pt x="116" y="108"/>
                </a:lnTo>
                <a:lnTo>
                  <a:pt x="105" y="108"/>
                </a:lnTo>
                <a:lnTo>
                  <a:pt x="105" y="83"/>
                </a:lnTo>
                <a:lnTo>
                  <a:pt x="98" y="83"/>
                </a:lnTo>
                <a:lnTo>
                  <a:pt x="98" y="74"/>
                </a:lnTo>
                <a:lnTo>
                  <a:pt x="123" y="74"/>
                </a:lnTo>
                <a:lnTo>
                  <a:pt x="123" y="83"/>
                </a:lnTo>
                <a:close/>
                <a:moveTo>
                  <a:pt x="123" y="83"/>
                </a:moveTo>
                <a:cubicBezTo>
                  <a:pt x="17" y="23"/>
                  <a:pt x="17" y="21"/>
                  <a:pt x="15" y="20"/>
                </a:cubicBezTo>
                <a:lnTo>
                  <a:pt x="12" y="20"/>
                </a:lnTo>
                <a:lnTo>
                  <a:pt x="10" y="20"/>
                </a:lnTo>
                <a:lnTo>
                  <a:pt x="10" y="26"/>
                </a:lnTo>
                <a:cubicBezTo>
                  <a:pt x="13" y="26"/>
                  <a:pt x="15" y="26"/>
                  <a:pt x="17" y="25"/>
                </a:cubicBezTo>
                <a:close/>
                <a:moveTo>
                  <a:pt x="17" y="25"/>
                </a:moveTo>
                <a:cubicBezTo>
                  <a:pt x="17" y="23"/>
                  <a:pt x="27" y="23"/>
                  <a:pt x="27" y="27"/>
                </a:cubicBezTo>
                <a:cubicBezTo>
                  <a:pt x="26" y="29"/>
                  <a:pt x="23" y="31"/>
                  <a:pt x="21" y="33"/>
                </a:cubicBezTo>
                <a:lnTo>
                  <a:pt x="17" y="34"/>
                </a:lnTo>
                <a:lnTo>
                  <a:pt x="14" y="34"/>
                </a:lnTo>
                <a:lnTo>
                  <a:pt x="0" y="34"/>
                </a:lnTo>
                <a:lnTo>
                  <a:pt x="0" y="0"/>
                </a:lnTo>
                <a:lnTo>
                  <a:pt x="24" y="0"/>
                </a:lnTo>
                <a:lnTo>
                  <a:pt x="24" y="8"/>
                </a:lnTo>
                <a:lnTo>
                  <a:pt x="10" y="8"/>
                </a:lnTo>
                <a:cubicBezTo>
                  <a:pt x="10" y="12"/>
                  <a:pt x="14" y="12"/>
                  <a:pt x="18" y="12"/>
                </a:cubicBezTo>
                <a:cubicBezTo>
                  <a:pt x="21" y="13"/>
                  <a:pt x="23" y="15"/>
                  <a:pt x="26" y="16"/>
                </a:cubicBezTo>
                <a:close/>
                <a:moveTo>
                  <a:pt x="26" y="16"/>
                </a:moveTo>
                <a:lnTo>
                  <a:pt x="27" y="19"/>
                </a:lnTo>
                <a:lnTo>
                  <a:pt x="27" y="23"/>
                </a:lnTo>
                <a:lnTo>
                  <a:pt x="72" y="58"/>
                </a:lnTo>
                <a:lnTo>
                  <a:pt x="62" y="58"/>
                </a:lnTo>
                <a:lnTo>
                  <a:pt x="60" y="41"/>
                </a:lnTo>
                <a:lnTo>
                  <a:pt x="53" y="58"/>
                </a:lnTo>
                <a:lnTo>
                  <a:pt x="48" y="58"/>
                </a:lnTo>
                <a:lnTo>
                  <a:pt x="42" y="41"/>
                </a:lnTo>
                <a:lnTo>
                  <a:pt x="39" y="58"/>
                </a:lnTo>
                <a:lnTo>
                  <a:pt x="29" y="58"/>
                </a:lnTo>
                <a:lnTo>
                  <a:pt x="34" y="24"/>
                </a:lnTo>
                <a:lnTo>
                  <a:pt x="45" y="24"/>
                </a:lnTo>
                <a:lnTo>
                  <a:pt x="51" y="41"/>
                </a:lnTo>
                <a:close/>
                <a:moveTo>
                  <a:pt x="51" y="41"/>
                </a:moveTo>
                <a:cubicBezTo>
                  <a:pt x="56" y="24"/>
                  <a:pt x="68" y="24"/>
                  <a:pt x="72" y="58"/>
                </a:cubicBezTo>
                <a:lnTo>
                  <a:pt x="94" y="60"/>
                </a:lnTo>
                <a:lnTo>
                  <a:pt x="94" y="57"/>
                </a:lnTo>
                <a:lnTo>
                  <a:pt x="92" y="56"/>
                </a:lnTo>
                <a:cubicBezTo>
                  <a:pt x="89" y="56"/>
                  <a:pt x="87" y="56"/>
                  <a:pt x="87" y="63"/>
                </a:cubicBezTo>
                <a:close/>
                <a:moveTo>
                  <a:pt x="87" y="63"/>
                </a:moveTo>
                <a:cubicBezTo>
                  <a:pt x="89" y="63"/>
                  <a:pt x="92" y="63"/>
                  <a:pt x="94" y="62"/>
                </a:cubicBezTo>
                <a:cubicBezTo>
                  <a:pt x="94" y="60"/>
                  <a:pt x="104" y="60"/>
                  <a:pt x="104" y="63"/>
                </a:cubicBezTo>
                <a:lnTo>
                  <a:pt x="103" y="66"/>
                </a:lnTo>
                <a:lnTo>
                  <a:pt x="101" y="68"/>
                </a:lnTo>
                <a:lnTo>
                  <a:pt x="99" y="70"/>
                </a:lnTo>
                <a:lnTo>
                  <a:pt x="96" y="71"/>
                </a:lnTo>
                <a:lnTo>
                  <a:pt x="92" y="71"/>
                </a:lnTo>
                <a:cubicBezTo>
                  <a:pt x="87" y="71"/>
                  <a:pt x="87" y="82"/>
                  <a:pt x="77" y="82"/>
                </a:cubicBezTo>
                <a:cubicBezTo>
                  <a:pt x="77" y="49"/>
                  <a:pt x="91" y="49"/>
                  <a:pt x="95" y="49"/>
                </a:cubicBezTo>
                <a:close/>
              </a:path>
            </a:pathLst>
          </a:custGeom>
          <a:solidFill>
            <a:srgbClr val="21596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19"/>
          <xdr:cNvSpPr>
            <a:spLocks/>
          </xdr:cNvSpPr>
        </xdr:nvSpPr>
        <xdr:spPr>
          <a:xfrm>
            <a:off x="14" y="201"/>
            <a:ext cx="2223" cy="1365"/>
          </a:xfrm>
          <a:custGeom>
            <a:pathLst>
              <a:path h="95" w="156">
                <a:moveTo>
                  <a:pt x="46" y="1"/>
                </a:moveTo>
                <a:lnTo>
                  <a:pt x="46" y="1"/>
                </a:lnTo>
                <a:lnTo>
                  <a:pt x="50" y="1"/>
                </a:lnTo>
                <a:lnTo>
                  <a:pt x="50" y="21"/>
                </a:lnTo>
                <a:lnTo>
                  <a:pt x="43" y="21"/>
                </a:lnTo>
                <a:cubicBezTo>
                  <a:pt x="41" y="21"/>
                  <a:pt x="39" y="19"/>
                  <a:pt x="39" y="18"/>
                </a:cubicBezTo>
                <a:lnTo>
                  <a:pt x="39" y="5"/>
                </a:lnTo>
                <a:cubicBezTo>
                  <a:pt x="39" y="3"/>
                  <a:pt x="42" y="1"/>
                  <a:pt x="42" y="1"/>
                </a:cubicBezTo>
                <a:lnTo>
                  <a:pt x="46" y="1"/>
                </a:lnTo>
                <a:close/>
                <a:moveTo>
                  <a:pt x="46" y="1"/>
                </a:moveTo>
                <a:lnTo>
                  <a:pt x="8" y="75"/>
                </a:lnTo>
                <a:lnTo>
                  <a:pt x="127" y="75"/>
                </a:lnTo>
                <a:lnTo>
                  <a:pt x="127" y="87"/>
                </a:lnTo>
                <a:lnTo>
                  <a:pt x="145" y="87"/>
                </a:lnTo>
                <a:lnTo>
                  <a:pt x="145" y="76"/>
                </a:lnTo>
                <a:lnTo>
                  <a:pt x="146" y="76"/>
                </a:lnTo>
                <a:lnTo>
                  <a:pt x="147" y="76"/>
                </a:lnTo>
                <a:lnTo>
                  <a:pt x="148" y="76"/>
                </a:lnTo>
                <a:lnTo>
                  <a:pt x="148" y="87"/>
                </a:lnTo>
                <a:lnTo>
                  <a:pt x="156" y="87"/>
                </a:lnTo>
                <a:lnTo>
                  <a:pt x="156" y="95"/>
                </a:lnTo>
                <a:cubicBezTo>
                  <a:pt x="4" y="95"/>
                  <a:pt x="4" y="95"/>
                  <a:pt x="2" y="94"/>
                </a:cubicBezTo>
                <a:cubicBezTo>
                  <a:pt x="1" y="93"/>
                  <a:pt x="1" y="92"/>
                  <a:pt x="1" y="91"/>
                </a:cubicBezTo>
                <a:lnTo>
                  <a:pt x="1" y="90"/>
                </a:lnTo>
                <a:cubicBezTo>
                  <a:pt x="0" y="5"/>
                  <a:pt x="0" y="5"/>
                  <a:pt x="2" y="3"/>
                </a:cubicBezTo>
                <a:cubicBezTo>
                  <a:pt x="3" y="2"/>
                  <a:pt x="4" y="1"/>
                  <a:pt x="6" y="1"/>
                </a:cubicBezTo>
                <a:cubicBezTo>
                  <a:pt x="7" y="1"/>
                  <a:pt x="8" y="1"/>
                  <a:pt x="8" y="1"/>
                </a:cubicBezTo>
                <a:lnTo>
                  <a:pt x="8" y="2"/>
                </a:lnTo>
                <a:close/>
                <a:moveTo>
                  <a:pt x="8" y="2"/>
                </a:moveTo>
                <a:lnTo>
                  <a:pt x="8" y="75"/>
                </a:lnTo>
                <a:cubicBezTo>
                  <a:pt x="20" y="1"/>
                  <a:pt x="20" y="49"/>
                  <a:pt x="20" y="49"/>
                </a:cubicBezTo>
                <a:cubicBezTo>
                  <a:pt x="20" y="49"/>
                  <a:pt x="20" y="50"/>
                  <a:pt x="20" y="50"/>
                </a:cubicBezTo>
                <a:lnTo>
                  <a:pt x="21" y="50"/>
                </a:lnTo>
                <a:lnTo>
                  <a:pt x="21" y="50"/>
                </a:lnTo>
                <a:lnTo>
                  <a:pt x="80" y="50"/>
                </a:lnTo>
                <a:lnTo>
                  <a:pt x="79" y="63"/>
                </a:lnTo>
                <a:lnTo>
                  <a:pt x="97" y="63"/>
                </a:lnTo>
                <a:lnTo>
                  <a:pt x="97" y="58"/>
                </a:lnTo>
                <a:lnTo>
                  <a:pt x="99" y="63"/>
                </a:lnTo>
                <a:lnTo>
                  <a:pt x="110" y="63"/>
                </a:lnTo>
                <a:lnTo>
                  <a:pt x="112" y="58"/>
                </a:lnTo>
                <a:lnTo>
                  <a:pt x="113" y="63"/>
                </a:lnTo>
                <a:lnTo>
                  <a:pt x="127" y="63"/>
                </a:lnTo>
                <a:cubicBezTo>
                  <a:pt x="127" y="70"/>
                  <a:pt x="17" y="70"/>
                  <a:pt x="16" y="70"/>
                </a:cubicBezTo>
                <a:cubicBezTo>
                  <a:pt x="14" y="67"/>
                  <a:pt x="14" y="67"/>
                  <a:pt x="14" y="66"/>
                </a:cubicBezTo>
                <a:lnTo>
                  <a:pt x="13" y="66"/>
                </a:lnTo>
                <a:cubicBezTo>
                  <a:pt x="13" y="66"/>
                  <a:pt x="13" y="5"/>
                  <a:pt x="13" y="4"/>
                </a:cubicBezTo>
                <a:close/>
                <a:moveTo>
                  <a:pt x="13" y="4"/>
                </a:moveTo>
                <a:lnTo>
                  <a:pt x="16" y="0"/>
                </a:lnTo>
                <a:cubicBezTo>
                  <a:pt x="20" y="1"/>
                  <a:pt x="81" y="46"/>
                  <a:pt x="29" y="46"/>
                </a:cubicBezTo>
                <a:lnTo>
                  <a:pt x="29" y="46"/>
                </a:lnTo>
                <a:cubicBezTo>
                  <a:pt x="26" y="43"/>
                  <a:pt x="26" y="42"/>
                  <a:pt x="26" y="6"/>
                </a:cubicBezTo>
                <a:lnTo>
                  <a:pt x="26" y="6"/>
                </a:lnTo>
                <a:lnTo>
                  <a:pt x="28" y="1"/>
                </a:lnTo>
                <a:cubicBezTo>
                  <a:pt x="30" y="1"/>
                  <a:pt x="33" y="1"/>
                  <a:pt x="33" y="25"/>
                </a:cubicBezTo>
                <a:lnTo>
                  <a:pt x="33" y="26"/>
                </a:lnTo>
                <a:lnTo>
                  <a:pt x="33" y="26"/>
                </a:lnTo>
                <a:lnTo>
                  <a:pt x="33" y="26"/>
                </a:lnTo>
                <a:lnTo>
                  <a:pt x="50" y="25"/>
                </a:lnTo>
                <a:lnTo>
                  <a:pt x="50" y="38"/>
                </a:lnTo>
                <a:lnTo>
                  <a:pt x="68" y="38"/>
                </a:lnTo>
                <a:lnTo>
                  <a:pt x="69" y="38"/>
                </a:lnTo>
                <a:lnTo>
                  <a:pt x="70" y="38"/>
                </a:lnTo>
                <a:lnTo>
                  <a:pt x="71" y="38"/>
                </a:lnTo>
                <a:lnTo>
                  <a:pt x="72" y="38"/>
                </a:lnTo>
                <a:lnTo>
                  <a:pt x="73" y="38"/>
                </a:lnTo>
                <a:lnTo>
                  <a:pt x="74" y="38"/>
                </a:lnTo>
                <a:lnTo>
                  <a:pt x="74" y="37"/>
                </a:lnTo>
                <a:lnTo>
                  <a:pt x="75" y="37"/>
                </a:lnTo>
                <a:lnTo>
                  <a:pt x="76" y="37"/>
                </a:lnTo>
                <a:lnTo>
                  <a:pt x="77" y="37"/>
                </a:lnTo>
                <a:lnTo>
                  <a:pt x="77" y="36"/>
                </a:lnTo>
                <a:lnTo>
                  <a:pt x="78" y="36"/>
                </a:lnTo>
                <a:lnTo>
                  <a:pt x="79" y="36"/>
                </a:lnTo>
                <a:lnTo>
                  <a:pt x="79" y="35"/>
                </a:lnTo>
                <a:lnTo>
                  <a:pt x="80" y="35"/>
                </a:lnTo>
                <a:lnTo>
                  <a:pt x="80" y="34"/>
                </a:lnTo>
                <a:lnTo>
                  <a:pt x="81" y="34"/>
                </a:lnTo>
                <a:lnTo>
                  <a:pt x="82" y="33"/>
                </a:lnTo>
                <a:lnTo>
                  <a:pt x="82" y="32"/>
                </a:lnTo>
                <a:close/>
              </a:path>
            </a:pathLst>
          </a:cu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18"/>
          <xdr:cNvSpPr>
            <a:spLocks/>
          </xdr:cNvSpPr>
        </xdr:nvSpPr>
        <xdr:spPr>
          <a:xfrm>
            <a:off x="146" y="94"/>
            <a:ext cx="11325" cy="1995"/>
          </a:xfrm>
          <a:custGeom>
            <a:pathLst>
              <a:path h="109" w="714">
                <a:moveTo>
                  <a:pt x="0" y="0"/>
                </a:moveTo>
                <a:lnTo>
                  <a:pt x="714" y="0"/>
                </a:lnTo>
                <a:lnTo>
                  <a:pt x="714" y="109"/>
                </a:lnTo>
                <a:lnTo>
                  <a:pt x="304" y="108"/>
                </a:lnTo>
                <a:lnTo>
                  <a:pt x="304" y="104"/>
                </a:lnTo>
                <a:lnTo>
                  <a:pt x="710" y="106"/>
                </a:lnTo>
                <a:lnTo>
                  <a:pt x="710" y="4"/>
                </a:lnTo>
                <a:lnTo>
                  <a:pt x="0" y="4"/>
                </a:lnTo>
                <a:lnTo>
                  <a:pt x="0" y="0"/>
                </a:lnTo>
                <a:close/>
              </a:path>
            </a:pathLst>
          </a:cu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17"/>
          <xdr:cNvSpPr>
            <a:spLocks/>
          </xdr:cNvSpPr>
        </xdr:nvSpPr>
        <xdr:spPr>
          <a:xfrm>
            <a:off x="5117" y="277"/>
            <a:ext cx="8146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     </a:t>
            </a:r>
            <a:r>
              <a:rPr lang="en-US" cap="none" sz="1000" b="0" i="0" u="none" baseline="0">
                <a:solidFill>
                  <a:srgbClr val="333399"/>
                </a:solidFill>
              </a:rPr>
              <a:t>Общество с ограниченной ответственностью</a:t>
            </a:r>
          </a:p>
        </xdr:txBody>
      </xdr:sp>
      <xdr:sp>
        <xdr:nvSpPr>
          <xdr:cNvPr id="11" name="Rectangle 16"/>
          <xdr:cNvSpPr>
            <a:spLocks/>
          </xdr:cNvSpPr>
        </xdr:nvSpPr>
        <xdr:spPr>
          <a:xfrm>
            <a:off x="5259" y="512"/>
            <a:ext cx="8654" cy="9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“</a:t>
            </a:r>
            <a:r>
              <a:rPr lang="en-US" cap="none" sz="1300" b="1" i="0" u="none" baseline="0">
                <a:solidFill>
                  <a:srgbClr val="003366"/>
                </a:solidFill>
              </a:rPr>
              <a:t>БалаковоМеталлоРезиноТехника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”</a:t>
            </a:r>
          </a:p>
        </xdr:txBody>
      </xdr:sp>
      <xdr:sp>
        <xdr:nvSpPr>
          <xdr:cNvPr id="12" name="Rectangle 15"/>
          <xdr:cNvSpPr>
            <a:spLocks/>
          </xdr:cNvSpPr>
        </xdr:nvSpPr>
        <xdr:spPr>
          <a:xfrm>
            <a:off x="4908" y="661"/>
            <a:ext cx="6515" cy="12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1" i="0" u="none" baseline="0">
                <a:solidFill>
                  <a:srgbClr val="003366"/>
                </a:solidFill>
              </a:rPr>
              <a:t>
</a:t>
            </a:r>
            <a:r>
              <a:rPr lang="en-US" cap="none" sz="700" b="1" i="0" u="none" baseline="0">
                <a:solidFill>
                  <a:srgbClr val="003366"/>
                </a:solidFill>
              </a:rPr>
              <a:t>
</a:t>
            </a:r>
            <a:r>
              <a:rPr lang="en-US" cap="none" sz="800" b="1" i="0" u="none" baseline="0">
                <a:solidFill>
                  <a:srgbClr val="003366"/>
                </a:solidFill>
              </a:rPr>
              <a:t>  
</a:t>
            </a:r>
            <a:r>
              <a:rPr lang="en-US" cap="none" sz="800" b="1" i="0" u="none" baseline="0">
                <a:solidFill>
                  <a:srgbClr val="003366"/>
                </a:solidFill>
              </a:rPr>
              <a:t>413840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3366"/>
                </a:solidFill>
              </a:rPr>
              <a:t>ул. Промышленная, д. 22, г. Балаково, Саратовская обл.,</a:t>
            </a:r>
            <a:r>
              <a:rPr lang="en-US" cap="none" sz="800" b="1" i="0" u="none" baseline="0">
                <a:solidFill>
                  <a:srgbClr val="003366"/>
                </a:solidFill>
              </a:rPr>
              <a:t> </a:t>
            </a:r>
            <a:r>
              <a:rPr lang="en-US" cap="none" sz="800" b="0" i="0" u="none" baseline="0">
                <a:solidFill>
                  <a:srgbClr val="003366"/>
                </a:solidFill>
              </a:rPr>
              <a:t>
</a:t>
            </a:r>
            <a:r>
              <a:rPr lang="en-US" cap="none" sz="800" b="0" i="0" u="none" baseline="0">
                <a:solidFill>
                  <a:srgbClr val="003366"/>
                </a:solidFill>
              </a:rPr>
              <a:t> </a:t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5937" y="1280"/>
            <a:ext cx="7607" cy="8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1" i="0" u="none" baseline="0">
                <a:solidFill>
                  <a:srgbClr val="003366"/>
                </a:solidFill>
              </a:rPr>
              <a:t>
</a:t>
            </a:r>
            <a:r>
              <a:rPr lang="en-US" cap="none" sz="700" b="1" i="0" u="none" baseline="0">
                <a:solidFill>
                  <a:srgbClr val="003366"/>
                </a:solidFill>
              </a:rPr>
              <a:t>
</a:t>
            </a:r>
            <a:r>
              <a:rPr lang="en-US" cap="none" sz="800" b="1" i="0" u="none" baseline="0">
                <a:solidFill>
                  <a:srgbClr val="003366"/>
                </a:solidFill>
              </a:rPr>
              <a:t>тел./</a:t>
            </a:r>
            <a:r>
              <a:rPr lang="en-US" cap="none" sz="800" b="1" i="0" u="none" baseline="0">
                <a:solidFill>
                  <a:srgbClr val="333399"/>
                </a:solidFill>
              </a:rPr>
              <a:t>факс</a:t>
            </a:r>
            <a:r>
              <a:rPr lang="en-US" cap="none" sz="800" b="1" i="0" u="none" baseline="0">
                <a:solidFill>
                  <a:srgbClr val="333399"/>
                </a:solidFill>
              </a:rPr>
              <a:t>:</a:t>
            </a:r>
            <a:r>
              <a:rPr lang="en-US" cap="none" sz="800" b="1" i="0" u="none" baseline="0">
                <a:solidFill>
                  <a:srgbClr val="003366"/>
                </a:solidFill>
              </a:rPr>
              <a:t> 8 (8453) 35 – 84 – 01,</a:t>
            </a:r>
            <a:r>
              <a:rPr lang="en-US" cap="none" sz="800" b="1" i="0" u="none" baseline="0">
                <a:solidFill>
                  <a:srgbClr val="003366"/>
                </a:solidFill>
              </a:rPr>
              <a:t> </a:t>
            </a:r>
            <a:r>
              <a:rPr lang="en-US" cap="none" sz="800" b="1" i="0" u="none" baseline="0">
                <a:solidFill>
                  <a:srgbClr val="003366"/>
                </a:solidFill>
              </a:rPr>
              <a:t>35 – 84 – 02, 35-84-03</a:t>
            </a:r>
            <a:r>
              <a:rPr lang="en-US" cap="none" sz="800" b="1" i="0" u="none" baseline="0">
                <a:solidFill>
                  <a:srgbClr val="003366"/>
                </a:solidFill>
              </a:rPr>
              <a:t>  </a:t>
            </a:r>
            <a:r>
              <a:rPr lang="en-US" cap="none" sz="800" b="1" i="0" u="none" baseline="0">
                <a:solidFill>
                  <a:srgbClr val="003366"/>
                </a:solidFill>
              </a:rPr>
              <a:t>  </a:t>
            </a:r>
          </a:p>
        </xdr:txBody>
      </xdr:sp>
      <xdr:sp>
        <xdr:nvSpPr>
          <xdr:cNvPr id="14" name="Rectangle 13"/>
          <xdr:cNvSpPr>
            <a:spLocks/>
          </xdr:cNvSpPr>
        </xdr:nvSpPr>
        <xdr:spPr>
          <a:xfrm>
            <a:off x="0" y="1984"/>
            <a:ext cx="118" cy="4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15" name="Rectangle 12"/>
          <xdr:cNvSpPr>
            <a:spLocks/>
          </xdr:cNvSpPr>
        </xdr:nvSpPr>
        <xdr:spPr>
          <a:xfrm>
            <a:off x="7325" y="2496"/>
            <a:ext cx="5287" cy="11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1" u="none" baseline="0">
                <a:solidFill>
                  <a:srgbClr val="003366"/>
                </a:solidFill>
              </a:rPr>
              <a:t>www.bmrt.ru </a:t>
            </a:r>
            <a:r>
              <a:rPr lang="en-US" cap="none" sz="1200" b="0" i="1" u="none" baseline="0">
                <a:solidFill>
                  <a:srgbClr val="003366"/>
                </a:solidFill>
              </a:rPr>
              <a:t>
</a:t>
            </a:r>
            <a:r>
              <a:rPr lang="en-US" cap="none" sz="900" b="1" i="1" u="none" baseline="0">
                <a:solidFill>
                  <a:srgbClr val="003366"/>
                </a:solidFill>
              </a:rPr>
              <a:t>e-mail: bmrt_meneger@mail.ru</a:t>
            </a:r>
            <a:r>
              <a:rPr lang="en-US" cap="none" sz="1200" b="0" i="1" u="none" baseline="0">
                <a:solidFill>
                  <a:srgbClr val="003366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16" name="Rectangle 11"/>
          <xdr:cNvSpPr>
            <a:spLocks/>
          </xdr:cNvSpPr>
        </xdr:nvSpPr>
        <xdr:spPr>
          <a:xfrm flipV="1">
            <a:off x="14" y="3065"/>
            <a:ext cx="4390" cy="96"/>
          </a:xfrm>
          <a:prstGeom prst="rect">
            <a:avLst/>
          </a:prstGeom>
          <a:solidFill>
            <a:srgbClr val="9999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Freeform 10"/>
          <xdr:cNvSpPr>
            <a:spLocks/>
          </xdr:cNvSpPr>
        </xdr:nvSpPr>
        <xdr:spPr>
          <a:xfrm>
            <a:off x="4449" y="2170"/>
            <a:ext cx="1597" cy="876"/>
          </a:xfrm>
          <a:custGeom>
            <a:pathLst>
              <a:path h="61" w="112">
                <a:moveTo>
                  <a:pt x="12" y="37"/>
                </a:moveTo>
                <a:cubicBezTo>
                  <a:pt x="15" y="38"/>
                  <a:pt x="16" y="41"/>
                  <a:pt x="16" y="43"/>
                </a:cubicBezTo>
                <a:cubicBezTo>
                  <a:pt x="15" y="46"/>
                  <a:pt x="12" y="47"/>
                  <a:pt x="10" y="47"/>
                </a:cubicBezTo>
                <a:cubicBezTo>
                  <a:pt x="7" y="46"/>
                  <a:pt x="6" y="43"/>
                  <a:pt x="7" y="41"/>
                </a:cubicBezTo>
                <a:cubicBezTo>
                  <a:pt x="7" y="38"/>
                  <a:pt x="10" y="37"/>
                  <a:pt x="12" y="37"/>
                </a:cubicBezTo>
                <a:close/>
                <a:moveTo>
                  <a:pt x="12" y="37"/>
                </a:moveTo>
                <a:lnTo>
                  <a:pt x="60" y="0"/>
                </a:lnTo>
                <a:lnTo>
                  <a:pt x="112" y="0"/>
                </a:lnTo>
                <a:lnTo>
                  <a:pt x="112" y="18"/>
                </a:lnTo>
                <a:cubicBezTo>
                  <a:pt x="60" y="18"/>
                  <a:pt x="37" y="18"/>
                  <a:pt x="18" y="37"/>
                </a:cubicBezTo>
                <a:lnTo>
                  <a:pt x="18" y="61"/>
                </a:lnTo>
                <a:cubicBezTo>
                  <a:pt x="0" y="61"/>
                  <a:pt x="0" y="21"/>
                  <a:pt x="36" y="0"/>
                </a:cubicBezTo>
                <a:close/>
                <a:moveTo>
                  <a:pt x="36" y="0"/>
                </a:moveTo>
                <a:cubicBezTo>
                  <a:pt x="60" y="0"/>
                  <a:pt x="18" y="28"/>
                  <a:pt x="21" y="29"/>
                </a:cubicBezTo>
                <a:cubicBezTo>
                  <a:pt x="22" y="32"/>
                  <a:pt x="20" y="34"/>
                  <a:pt x="19" y="37"/>
                </a:cubicBezTo>
                <a:cubicBezTo>
                  <a:pt x="16" y="37"/>
                  <a:pt x="14" y="36"/>
                  <a:pt x="12" y="35"/>
                </a:cubicBezTo>
                <a:cubicBezTo>
                  <a:pt x="11" y="32"/>
                  <a:pt x="12" y="30"/>
                  <a:pt x="13" y="27"/>
                </a:cubicBezTo>
                <a:close/>
                <a:moveTo>
                  <a:pt x="13" y="27"/>
                </a:moveTo>
                <a:cubicBezTo>
                  <a:pt x="16" y="27"/>
                  <a:pt x="18" y="28"/>
                  <a:pt x="26" y="20"/>
                </a:cubicBezTo>
                <a:cubicBezTo>
                  <a:pt x="28" y="21"/>
                  <a:pt x="29" y="24"/>
                  <a:pt x="27" y="26"/>
                </a:cubicBezTo>
                <a:cubicBezTo>
                  <a:pt x="25" y="28"/>
                  <a:pt x="22" y="29"/>
                  <a:pt x="20" y="27"/>
                </a:cubicBezTo>
                <a:cubicBezTo>
                  <a:pt x="18" y="25"/>
                  <a:pt x="18" y="22"/>
                  <a:pt x="20" y="20"/>
                </a:cubicBezTo>
                <a:close/>
                <a:moveTo>
                  <a:pt x="20" y="20"/>
                </a:moveTo>
                <a:cubicBezTo>
                  <a:pt x="21" y="18"/>
                  <a:pt x="24" y="18"/>
                  <a:pt x="26" y="20"/>
                </a:cubicBezTo>
                <a:cubicBezTo>
                  <a:pt x="36" y="13"/>
                  <a:pt x="37" y="15"/>
                  <a:pt x="37" y="18"/>
                </a:cubicBezTo>
                <a:cubicBezTo>
                  <a:pt x="35" y="20"/>
                  <a:pt x="33" y="22"/>
                  <a:pt x="30" y="21"/>
                </a:cubicBezTo>
                <a:cubicBezTo>
                  <a:pt x="28" y="19"/>
                  <a:pt x="27" y="17"/>
                  <a:pt x="27" y="14"/>
                </a:cubicBezTo>
                <a:close/>
                <a:moveTo>
                  <a:pt x="27" y="14"/>
                </a:moveTo>
                <a:cubicBezTo>
                  <a:pt x="29" y="12"/>
                  <a:pt x="31" y="11"/>
                  <a:pt x="34" y="11"/>
                </a:cubicBezTo>
                <a:cubicBezTo>
                  <a:pt x="36" y="13"/>
                  <a:pt x="46" y="9"/>
                  <a:pt x="47" y="11"/>
                </a:cubicBezTo>
                <a:cubicBezTo>
                  <a:pt x="46" y="14"/>
                  <a:pt x="44" y="15"/>
                  <a:pt x="42" y="16"/>
                </a:cubicBezTo>
                <a:cubicBezTo>
                  <a:pt x="39" y="15"/>
                  <a:pt x="38" y="13"/>
                  <a:pt x="37" y="11"/>
                </a:cubicBezTo>
                <a:close/>
                <a:moveTo>
                  <a:pt x="37" y="11"/>
                </a:moveTo>
                <a:cubicBezTo>
                  <a:pt x="38" y="8"/>
                  <a:pt x="40" y="7"/>
                  <a:pt x="42" y="6"/>
                </a:cubicBezTo>
                <a:cubicBezTo>
                  <a:pt x="45" y="7"/>
                  <a:pt x="46" y="9"/>
                  <a:pt x="57" y="7"/>
                </a:cubicBezTo>
                <a:cubicBezTo>
                  <a:pt x="58" y="10"/>
                  <a:pt x="57" y="12"/>
                  <a:pt x="54" y="13"/>
                </a:cubicBezTo>
                <a:cubicBezTo>
                  <a:pt x="51" y="13"/>
                  <a:pt x="49" y="12"/>
                  <a:pt x="48" y="9"/>
                </a:cubicBezTo>
                <a:close/>
                <a:moveTo>
                  <a:pt x="48" y="9"/>
                </a:moveTo>
                <a:cubicBezTo>
                  <a:pt x="48" y="7"/>
                  <a:pt x="49" y="4"/>
                  <a:pt x="52" y="4"/>
                </a:cubicBezTo>
                <a:cubicBezTo>
                  <a:pt x="54" y="3"/>
                  <a:pt x="57" y="4"/>
                  <a:pt x="57" y="7"/>
                </a:cubicBezTo>
                <a:cubicBezTo>
                  <a:pt x="9" y="48"/>
                  <a:pt x="11" y="48"/>
                  <a:pt x="13" y="51"/>
                </a:cubicBezTo>
                <a:cubicBezTo>
                  <a:pt x="13" y="53"/>
                  <a:pt x="13" y="56"/>
                  <a:pt x="11" y="58"/>
                </a:cubicBezTo>
                <a:close/>
              </a:path>
            </a:pathLst>
          </a:custGeom>
          <a:solidFill>
            <a:srgbClr val="9999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Freeform 9"/>
          <xdr:cNvSpPr>
            <a:spLocks/>
          </xdr:cNvSpPr>
        </xdr:nvSpPr>
        <xdr:spPr>
          <a:xfrm>
            <a:off x="4762" y="2472"/>
            <a:ext cx="970" cy="574"/>
          </a:xfrm>
          <a:custGeom>
            <a:pathLst>
              <a:path h="40" w="68">
                <a:moveTo>
                  <a:pt x="0" y="40"/>
                </a:moveTo>
                <a:lnTo>
                  <a:pt x="39" y="40"/>
                </a:lnTo>
                <a:lnTo>
                  <a:pt x="68" y="40"/>
                </a:lnTo>
                <a:lnTo>
                  <a:pt x="68" y="0"/>
                </a:lnTo>
                <a:lnTo>
                  <a:pt x="39" y="0"/>
                </a:lnTo>
                <a:cubicBezTo>
                  <a:pt x="18" y="1"/>
                  <a:pt x="0" y="18"/>
                  <a:pt x="0" y="40"/>
                </a:cubicBezTo>
                <a:close/>
              </a:path>
            </a:pathLst>
          </a:custGeom>
          <a:solidFill>
            <a:srgbClr val="19191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Oval 8"/>
          <xdr:cNvSpPr>
            <a:spLocks/>
          </xdr:cNvSpPr>
        </xdr:nvSpPr>
        <xdr:spPr>
          <a:xfrm>
            <a:off x="5217" y="2012"/>
            <a:ext cx="1026" cy="1034"/>
          </a:xfrm>
          <a:prstGeom prst="ellipse">
            <a:avLst/>
          </a:prstGeom>
          <a:solidFill>
            <a:srgbClr val="19191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Freeform 7"/>
          <xdr:cNvSpPr>
            <a:spLocks/>
          </xdr:cNvSpPr>
        </xdr:nvSpPr>
        <xdr:spPr>
          <a:xfrm>
            <a:off x="4292" y="2012"/>
            <a:ext cx="1398" cy="1034"/>
          </a:xfrm>
          <a:custGeom>
            <a:pathLst>
              <a:path h="72" w="98">
                <a:moveTo>
                  <a:pt x="72" y="0"/>
                </a:moveTo>
                <a:lnTo>
                  <a:pt x="0" y="0"/>
                </a:lnTo>
                <a:lnTo>
                  <a:pt x="0" y="72"/>
                </a:lnTo>
                <a:lnTo>
                  <a:pt x="7" y="72"/>
                </a:lnTo>
                <a:cubicBezTo>
                  <a:pt x="8" y="36"/>
                  <a:pt x="35" y="6"/>
                  <a:pt x="72" y="6"/>
                </a:cubicBezTo>
                <a:lnTo>
                  <a:pt x="98" y="6"/>
                </a:lnTo>
                <a:lnTo>
                  <a:pt x="98" y="0"/>
                </a:lnTo>
                <a:lnTo>
                  <a:pt x="72" y="0"/>
                </a:lnTo>
                <a:close/>
              </a:path>
            </a:pathLst>
          </a:custGeom>
          <a:solidFill>
            <a:srgbClr val="19191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Oval 6"/>
          <xdr:cNvSpPr>
            <a:spLocks/>
          </xdr:cNvSpPr>
        </xdr:nvSpPr>
        <xdr:spPr>
          <a:xfrm>
            <a:off x="5259" y="2069"/>
            <a:ext cx="929" cy="934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Oval 5"/>
          <xdr:cNvSpPr>
            <a:spLocks/>
          </xdr:cNvSpPr>
        </xdr:nvSpPr>
        <xdr:spPr>
          <a:xfrm>
            <a:off x="5318" y="2112"/>
            <a:ext cx="828" cy="834"/>
          </a:xfrm>
          <a:prstGeom prst="ellipse">
            <a:avLst/>
          </a:prstGeom>
          <a:solidFill>
            <a:srgbClr val="19191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Freeform 4"/>
          <xdr:cNvSpPr>
            <a:spLocks/>
          </xdr:cNvSpPr>
        </xdr:nvSpPr>
        <xdr:spPr>
          <a:xfrm>
            <a:off x="5430" y="2199"/>
            <a:ext cx="612" cy="589"/>
          </a:xfrm>
          <a:custGeom>
            <a:pathLst>
              <a:path h="41" w="43">
                <a:moveTo>
                  <a:pt x="18" y="31"/>
                </a:moveTo>
                <a:lnTo>
                  <a:pt x="18" y="3"/>
                </a:lnTo>
                <a:cubicBezTo>
                  <a:pt x="11" y="3"/>
                  <a:pt x="6" y="5"/>
                  <a:pt x="3" y="13"/>
                </a:cubicBezTo>
                <a:cubicBezTo>
                  <a:pt x="0" y="21"/>
                  <a:pt x="3" y="31"/>
                  <a:pt x="4" y="31"/>
                </a:cubicBezTo>
                <a:lnTo>
                  <a:pt x="5" y="31"/>
                </a:lnTo>
                <a:cubicBezTo>
                  <a:pt x="3" y="28"/>
                  <a:pt x="2" y="21"/>
                  <a:pt x="4" y="14"/>
                </a:cubicBezTo>
                <a:cubicBezTo>
                  <a:pt x="6" y="9"/>
                  <a:pt x="10" y="4"/>
                  <a:pt x="16" y="4"/>
                </a:cubicBezTo>
                <a:lnTo>
                  <a:pt x="16" y="31"/>
                </a:lnTo>
                <a:lnTo>
                  <a:pt x="18" y="31"/>
                </a:lnTo>
                <a:close/>
                <a:moveTo>
                  <a:pt x="18" y="31"/>
                </a:moveTo>
                <a:cubicBezTo>
                  <a:pt x="21" y="38"/>
                  <a:pt x="21" y="39"/>
                  <a:pt x="21" y="39"/>
                </a:cubicBezTo>
                <a:cubicBezTo>
                  <a:pt x="22" y="38"/>
                  <a:pt x="23" y="37"/>
                  <a:pt x="25" y="37"/>
                </a:cubicBezTo>
                <a:cubicBezTo>
                  <a:pt x="26" y="37"/>
                  <a:pt x="27" y="38"/>
                  <a:pt x="30" y="38"/>
                </a:cubicBezTo>
                <a:cubicBezTo>
                  <a:pt x="31" y="37"/>
                  <a:pt x="32" y="37"/>
                  <a:pt x="32" y="36"/>
                </a:cubicBezTo>
                <a:cubicBezTo>
                  <a:pt x="31" y="37"/>
                  <a:pt x="31" y="37"/>
                  <a:pt x="31" y="36"/>
                </a:cubicBezTo>
                <a:cubicBezTo>
                  <a:pt x="31" y="36"/>
                  <a:pt x="32" y="36"/>
                  <a:pt x="33" y="34"/>
                </a:cubicBezTo>
                <a:cubicBezTo>
                  <a:pt x="35" y="33"/>
                  <a:pt x="35" y="35"/>
                  <a:pt x="34" y="37"/>
                </a:cubicBezTo>
                <a:cubicBezTo>
                  <a:pt x="33" y="38"/>
                  <a:pt x="31" y="39"/>
                  <a:pt x="29" y="39"/>
                </a:cubicBezTo>
                <a:cubicBezTo>
                  <a:pt x="27" y="39"/>
                  <a:pt x="24" y="38"/>
                  <a:pt x="22" y="39"/>
                </a:cubicBezTo>
                <a:cubicBezTo>
                  <a:pt x="20" y="41"/>
                  <a:pt x="19" y="39"/>
                  <a:pt x="17" y="38"/>
                </a:cubicBezTo>
                <a:cubicBezTo>
                  <a:pt x="14" y="39"/>
                  <a:pt x="12" y="39"/>
                  <a:pt x="10" y="39"/>
                </a:cubicBezTo>
                <a:cubicBezTo>
                  <a:pt x="8" y="38"/>
                  <a:pt x="6" y="37"/>
                  <a:pt x="6" y="35"/>
                </a:cubicBezTo>
                <a:cubicBezTo>
                  <a:pt x="6" y="33"/>
                  <a:pt x="7" y="34"/>
                  <a:pt x="9" y="36"/>
                </a:cubicBezTo>
                <a:cubicBezTo>
                  <a:pt x="10" y="36"/>
                  <a:pt x="10" y="36"/>
                  <a:pt x="10" y="37"/>
                </a:cubicBezTo>
                <a:cubicBezTo>
                  <a:pt x="10" y="37"/>
                  <a:pt x="9" y="36"/>
                  <a:pt x="9" y="37"/>
                </a:cubicBezTo>
                <a:cubicBezTo>
                  <a:pt x="10" y="37"/>
                  <a:pt x="11" y="38"/>
                  <a:pt x="13" y="38"/>
                </a:cubicBezTo>
                <a:cubicBezTo>
                  <a:pt x="15" y="37"/>
                  <a:pt x="16" y="37"/>
                  <a:pt x="18" y="37"/>
                </a:cubicBezTo>
                <a:cubicBezTo>
                  <a:pt x="19" y="38"/>
                  <a:pt x="19" y="39"/>
                  <a:pt x="20" y="39"/>
                </a:cubicBezTo>
                <a:lnTo>
                  <a:pt x="20" y="38"/>
                </a:lnTo>
                <a:lnTo>
                  <a:pt x="20" y="0"/>
                </a:lnTo>
                <a:lnTo>
                  <a:pt x="21" y="0"/>
                </a:lnTo>
                <a:close/>
                <a:moveTo>
                  <a:pt x="21" y="0"/>
                </a:moveTo>
                <a:lnTo>
                  <a:pt x="21" y="38"/>
                </a:lnTo>
                <a:cubicBezTo>
                  <a:pt x="23" y="3"/>
                  <a:pt x="33" y="3"/>
                  <a:pt x="40" y="3"/>
                </a:cubicBezTo>
                <a:cubicBezTo>
                  <a:pt x="41" y="14"/>
                  <a:pt x="35" y="17"/>
                  <a:pt x="43" y="22"/>
                </a:cubicBezTo>
                <a:lnTo>
                  <a:pt x="40" y="31"/>
                </a:lnTo>
                <a:lnTo>
                  <a:pt x="31" y="31"/>
                </a:lnTo>
                <a:close/>
                <a:moveTo>
                  <a:pt x="31" y="31"/>
                </a:moveTo>
                <a:lnTo>
                  <a:pt x="23" y="31"/>
                </a:lnTo>
                <a:lnTo>
                  <a:pt x="23" y="3"/>
                </a:lnTo>
                <a:lnTo>
                  <a:pt x="25" y="4"/>
                </a:lnTo>
                <a:lnTo>
                  <a:pt x="33" y="4"/>
                </a:lnTo>
                <a:cubicBezTo>
                  <a:pt x="34" y="4"/>
                  <a:pt x="35" y="5"/>
                  <a:pt x="36" y="5"/>
                </a:cubicBezTo>
                <a:lnTo>
                  <a:pt x="38" y="8"/>
                </a:lnTo>
                <a:lnTo>
                  <a:pt x="38" y="11"/>
                </a:lnTo>
                <a:lnTo>
                  <a:pt x="37" y="14"/>
                </a:lnTo>
                <a:lnTo>
                  <a:pt x="36" y="14"/>
                </a:lnTo>
                <a:lnTo>
                  <a:pt x="36" y="15"/>
                </a:lnTo>
                <a:lnTo>
                  <a:pt x="35" y="15"/>
                </a:lnTo>
                <a:lnTo>
                  <a:pt x="35" y="16"/>
                </a:lnTo>
                <a:lnTo>
                  <a:pt x="33" y="17"/>
                </a:lnTo>
                <a:lnTo>
                  <a:pt x="35" y="19"/>
                </a:lnTo>
                <a:lnTo>
                  <a:pt x="36" y="19"/>
                </a:lnTo>
                <a:lnTo>
                  <a:pt x="36" y="20"/>
                </a:lnTo>
                <a:lnTo>
                  <a:pt x="37" y="20"/>
                </a:lnTo>
                <a:lnTo>
                  <a:pt x="37" y="21"/>
                </a:lnTo>
                <a:lnTo>
                  <a:pt x="38" y="22"/>
                </a:lnTo>
                <a:lnTo>
                  <a:pt x="38" y="23"/>
                </a:lnTo>
                <a:lnTo>
                  <a:pt x="38" y="24"/>
                </a:lnTo>
                <a:lnTo>
                  <a:pt x="38" y="25"/>
                </a:lnTo>
                <a:lnTo>
                  <a:pt x="38" y="26"/>
                </a:lnTo>
                <a:lnTo>
                  <a:pt x="38" y="27"/>
                </a:lnTo>
                <a:lnTo>
                  <a:pt x="37" y="27"/>
                </a:lnTo>
                <a:lnTo>
                  <a:pt x="37" y="28"/>
                </a:lnTo>
                <a:lnTo>
                  <a:pt x="36" y="28"/>
                </a:lnTo>
                <a:lnTo>
                  <a:pt x="36" y="29"/>
                </a:lnTo>
                <a:lnTo>
                  <a:pt x="35" y="29"/>
                </a:lnTo>
                <a:lnTo>
                  <a:pt x="34" y="29"/>
                </a:lnTo>
                <a:lnTo>
                  <a:pt x="34" y="30"/>
                </a:lnTo>
                <a:lnTo>
                  <a:pt x="33" y="30"/>
                </a:lnTo>
                <a:lnTo>
                  <a:pt x="32" y="3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view="pageBreakPreview" zoomScale="115" zoomScaleNormal="115" zoomScaleSheetLayoutView="115" zoomScalePageLayoutView="0" workbookViewId="0" topLeftCell="A1">
      <selection activeCell="E3" sqref="E3"/>
    </sheetView>
  </sheetViews>
  <sheetFormatPr defaultColWidth="9.140625" defaultRowHeight="15"/>
  <cols>
    <col min="1" max="1" width="4.7109375" style="0" customWidth="1"/>
    <col min="2" max="2" width="22.28125" style="0" customWidth="1"/>
    <col min="3" max="3" width="55.7109375" style="0" customWidth="1"/>
    <col min="4" max="4" width="5.7109375" style="0" customWidth="1"/>
    <col min="5" max="5" width="9.28125" style="5" customWidth="1"/>
    <col min="6" max="6" width="9.28125" style="0" customWidth="1"/>
    <col min="8" max="8" width="10.7109375" style="0" hidden="1" customWidth="1"/>
    <col min="9" max="9" width="10.57421875" style="0" hidden="1" customWidth="1"/>
    <col min="10" max="10" width="11.00390625" style="0" hidden="1" customWidth="1"/>
    <col min="11" max="11" width="10.7109375" style="0" customWidth="1"/>
  </cols>
  <sheetData>
    <row r="1" spans="8:11" ht="15">
      <c r="H1" s="6"/>
      <c r="I1" s="6"/>
      <c r="K1" s="6"/>
    </row>
    <row r="2" spans="8:11" ht="15">
      <c r="H2" s="6"/>
      <c r="I2" s="6"/>
      <c r="K2" s="6"/>
    </row>
    <row r="3" spans="8:11" ht="15">
      <c r="H3" s="6"/>
      <c r="I3" s="6"/>
      <c r="K3" s="6"/>
    </row>
    <row r="4" spans="8:11" ht="15">
      <c r="H4" s="6"/>
      <c r="I4" s="6"/>
      <c r="K4" s="6"/>
    </row>
    <row r="5" spans="8:11" ht="15">
      <c r="H5" s="6"/>
      <c r="I5" s="6"/>
      <c r="K5" s="6"/>
    </row>
    <row r="6" spans="8:11" ht="15">
      <c r="H6" s="6"/>
      <c r="I6" s="6"/>
      <c r="K6" s="6"/>
    </row>
    <row r="7" spans="8:11" ht="15">
      <c r="H7" s="6"/>
      <c r="I7" s="6"/>
      <c r="K7" s="6"/>
    </row>
    <row r="8" spans="8:11" ht="15" customHeight="1">
      <c r="H8" s="6"/>
      <c r="I8" s="6"/>
      <c r="K8" s="6"/>
    </row>
    <row r="9" spans="8:11" ht="7.5" customHeight="1">
      <c r="H9" s="6"/>
      <c r="I9" s="6"/>
      <c r="K9" s="6"/>
    </row>
    <row r="10" spans="1:7" ht="18.75">
      <c r="A10" s="1" t="s">
        <v>212</v>
      </c>
      <c r="D10" s="104"/>
      <c r="G10" s="1"/>
    </row>
    <row r="11" ht="9" customHeight="1"/>
    <row r="12" spans="1:11" s="2" customFormat="1" ht="42.75" customHeight="1">
      <c r="A12" s="53" t="s">
        <v>0</v>
      </c>
      <c r="B12" s="53" t="s">
        <v>1</v>
      </c>
      <c r="C12" s="53" t="s">
        <v>2</v>
      </c>
      <c r="D12" s="53" t="s">
        <v>3</v>
      </c>
      <c r="E12" s="54" t="s">
        <v>4</v>
      </c>
      <c r="F12" s="53" t="s">
        <v>5</v>
      </c>
      <c r="G12" s="53" t="s">
        <v>6</v>
      </c>
      <c r="H12" s="55" t="s">
        <v>7</v>
      </c>
      <c r="I12" s="55" t="s">
        <v>7</v>
      </c>
      <c r="K12" s="55" t="s">
        <v>7</v>
      </c>
    </row>
    <row r="13" spans="1:11" s="2" customFormat="1" ht="15" customHeight="1">
      <c r="A13" s="137" t="s">
        <v>8</v>
      </c>
      <c r="B13" s="138"/>
      <c r="C13" s="138"/>
      <c r="D13" s="138"/>
      <c r="E13" s="138"/>
      <c r="F13" s="138"/>
      <c r="G13" s="138"/>
      <c r="H13" s="141"/>
      <c r="I13" s="56"/>
      <c r="K13" s="56"/>
    </row>
    <row r="14" spans="1:11" s="2" customFormat="1" ht="15" customHeight="1">
      <c r="A14" s="142" t="s">
        <v>114</v>
      </c>
      <c r="B14" s="143"/>
      <c r="C14" s="143"/>
      <c r="D14" s="143"/>
      <c r="E14" s="143"/>
      <c r="F14" s="143"/>
      <c r="G14" s="143"/>
      <c r="H14" s="144"/>
      <c r="I14" s="52"/>
      <c r="K14" s="52"/>
    </row>
    <row r="15" spans="1:11" s="22" customFormat="1" ht="18.75" customHeight="1">
      <c r="A15" s="26">
        <v>1</v>
      </c>
      <c r="B15" s="27" t="s">
        <v>9</v>
      </c>
      <c r="C15" s="28" t="s">
        <v>117</v>
      </c>
      <c r="D15" s="29">
        <v>1</v>
      </c>
      <c r="E15" s="30">
        <v>16</v>
      </c>
      <c r="F15" s="31">
        <v>0.86</v>
      </c>
      <c r="G15" s="32">
        <f>E15*F15</f>
        <v>13.76</v>
      </c>
      <c r="H15" s="33">
        <v>280</v>
      </c>
      <c r="I15" s="57">
        <f>H15*1.03</f>
        <v>288.40000000000003</v>
      </c>
      <c r="J15" s="51">
        <f aca="true" t="shared" si="0" ref="J15:J33">I15/H15-1</f>
        <v>0.030000000000000027</v>
      </c>
      <c r="K15" s="57">
        <f>I15*1.05</f>
        <v>302.82000000000005</v>
      </c>
    </row>
    <row r="16" spans="1:11" s="22" customFormat="1" ht="18.75" customHeight="1">
      <c r="A16" s="34">
        <f>A15+1</f>
        <v>2</v>
      </c>
      <c r="B16" s="35" t="s">
        <v>201</v>
      </c>
      <c r="C16" s="36" t="s">
        <v>117</v>
      </c>
      <c r="D16" s="37">
        <v>1</v>
      </c>
      <c r="E16" s="38">
        <v>12</v>
      </c>
      <c r="F16" s="39">
        <v>0.558</v>
      </c>
      <c r="G16" s="32">
        <f>E16*F16</f>
        <v>6.696000000000001</v>
      </c>
      <c r="H16" s="41">
        <f>H14</f>
        <v>0</v>
      </c>
      <c r="I16" s="57">
        <v>210</v>
      </c>
      <c r="J16" s="51" t="e">
        <f>I16/H16-1</f>
        <v>#DIV/0!</v>
      </c>
      <c r="K16" s="57">
        <f aca="true" t="shared" si="1" ref="K16:K80">I16*1.05</f>
        <v>220.5</v>
      </c>
    </row>
    <row r="17" spans="1:11" s="22" customFormat="1" ht="18.75" customHeight="1">
      <c r="A17" s="34">
        <f>A16+1</f>
        <v>3</v>
      </c>
      <c r="B17" s="35" t="s">
        <v>129</v>
      </c>
      <c r="C17" s="36" t="s">
        <v>117</v>
      </c>
      <c r="D17" s="37">
        <v>1</v>
      </c>
      <c r="E17" s="38">
        <v>16</v>
      </c>
      <c r="F17" s="39">
        <v>0.76</v>
      </c>
      <c r="G17" s="40">
        <v>12.16</v>
      </c>
      <c r="H17" s="41">
        <f>H15</f>
        <v>280</v>
      </c>
      <c r="I17" s="57">
        <f aca="true" t="shared" si="2" ref="I17:I23">H17*1.03</f>
        <v>288.40000000000003</v>
      </c>
      <c r="J17" s="51">
        <f t="shared" si="0"/>
        <v>0.030000000000000027</v>
      </c>
      <c r="K17" s="57">
        <f t="shared" si="1"/>
        <v>302.82000000000005</v>
      </c>
    </row>
    <row r="18" spans="1:11" s="22" customFormat="1" ht="18.75" customHeight="1">
      <c r="A18" s="18">
        <f>A17+1</f>
        <v>4</v>
      </c>
      <c r="B18" s="19" t="s">
        <v>10</v>
      </c>
      <c r="C18" s="8" t="s">
        <v>81</v>
      </c>
      <c r="D18" s="9">
        <v>4</v>
      </c>
      <c r="E18" s="10">
        <v>25</v>
      </c>
      <c r="F18" s="7">
        <v>0.38</v>
      </c>
      <c r="G18" s="15">
        <f>E18*F18</f>
        <v>9.5</v>
      </c>
      <c r="H18" s="21">
        <v>169</v>
      </c>
      <c r="I18" s="57">
        <f t="shared" si="2"/>
        <v>174.07</v>
      </c>
      <c r="J18" s="51">
        <f t="shared" si="0"/>
        <v>0.030000000000000027</v>
      </c>
      <c r="K18" s="57">
        <f t="shared" si="1"/>
        <v>182.7735</v>
      </c>
    </row>
    <row r="19" spans="1:11" s="22" customFormat="1" ht="18.75" customHeight="1">
      <c r="A19" s="14">
        <f>A18+1</f>
        <v>5</v>
      </c>
      <c r="B19" s="19" t="s">
        <v>11</v>
      </c>
      <c r="C19" s="8" t="s">
        <v>12</v>
      </c>
      <c r="D19" s="9">
        <v>1</v>
      </c>
      <c r="E19" s="10" t="s">
        <v>13</v>
      </c>
      <c r="F19" s="7">
        <v>0.08</v>
      </c>
      <c r="G19" s="15" t="s">
        <v>13</v>
      </c>
      <c r="H19" s="21">
        <v>41</v>
      </c>
      <c r="I19" s="57">
        <f t="shared" si="2"/>
        <v>42.230000000000004</v>
      </c>
      <c r="J19" s="51">
        <f t="shared" si="0"/>
        <v>0.030000000000000027</v>
      </c>
      <c r="K19" s="57">
        <f t="shared" si="1"/>
        <v>44.3415</v>
      </c>
    </row>
    <row r="20" spans="1:11" s="22" customFormat="1" ht="18.75" customHeight="1">
      <c r="A20" s="14">
        <f aca="true" t="shared" si="3" ref="A20:A33">A19+1</f>
        <v>6</v>
      </c>
      <c r="B20" s="19" t="s">
        <v>14</v>
      </c>
      <c r="C20" s="8" t="s">
        <v>137</v>
      </c>
      <c r="D20" s="9">
        <v>4</v>
      </c>
      <c r="E20" s="10">
        <v>25</v>
      </c>
      <c r="F20" s="7">
        <v>0.3</v>
      </c>
      <c r="G20" s="15">
        <f>E20*F20</f>
        <v>7.5</v>
      </c>
      <c r="H20" s="21">
        <v>153</v>
      </c>
      <c r="I20" s="57">
        <f t="shared" si="2"/>
        <v>157.59</v>
      </c>
      <c r="J20" s="51">
        <f t="shared" si="0"/>
        <v>0.030000000000000027</v>
      </c>
      <c r="K20" s="57">
        <f t="shared" si="1"/>
        <v>165.4695</v>
      </c>
    </row>
    <row r="21" spans="1:11" s="22" customFormat="1" ht="18.75" customHeight="1">
      <c r="A21" s="14">
        <f t="shared" si="3"/>
        <v>7</v>
      </c>
      <c r="B21" s="19" t="s">
        <v>14</v>
      </c>
      <c r="C21" s="8" t="s">
        <v>15</v>
      </c>
      <c r="D21" s="9">
        <v>1</v>
      </c>
      <c r="E21" s="10" t="s">
        <v>13</v>
      </c>
      <c r="F21" s="7">
        <v>0.06</v>
      </c>
      <c r="G21" s="15" t="s">
        <v>13</v>
      </c>
      <c r="H21" s="21">
        <v>37</v>
      </c>
      <c r="I21" s="57">
        <f t="shared" si="2"/>
        <v>38.11</v>
      </c>
      <c r="J21" s="51">
        <f t="shared" si="0"/>
        <v>0.030000000000000027</v>
      </c>
      <c r="K21" s="57">
        <f t="shared" si="1"/>
        <v>40.0155</v>
      </c>
    </row>
    <row r="22" spans="1:11" s="23" customFormat="1" ht="18.75" customHeight="1">
      <c r="A22" s="14">
        <f t="shared" si="3"/>
        <v>8</v>
      </c>
      <c r="B22" s="19" t="s">
        <v>16</v>
      </c>
      <c r="C22" s="8" t="s">
        <v>17</v>
      </c>
      <c r="D22" s="9">
        <v>2</v>
      </c>
      <c r="E22" s="10">
        <v>50</v>
      </c>
      <c r="F22" s="7">
        <v>0.22</v>
      </c>
      <c r="G22" s="15">
        <f>E22*F22</f>
        <v>11</v>
      </c>
      <c r="H22" s="21">
        <v>96</v>
      </c>
      <c r="I22" s="57">
        <f t="shared" si="2"/>
        <v>98.88</v>
      </c>
      <c r="J22" s="51">
        <f t="shared" si="0"/>
        <v>0.030000000000000027</v>
      </c>
      <c r="K22" s="57">
        <f t="shared" si="1"/>
        <v>103.824</v>
      </c>
    </row>
    <row r="23" spans="1:11" s="23" customFormat="1" ht="18.75" customHeight="1">
      <c r="A23" s="14">
        <f t="shared" si="3"/>
        <v>9</v>
      </c>
      <c r="B23" s="19" t="s">
        <v>18</v>
      </c>
      <c r="C23" s="8" t="s">
        <v>82</v>
      </c>
      <c r="D23" s="9">
        <v>4</v>
      </c>
      <c r="E23" s="10">
        <v>60</v>
      </c>
      <c r="F23" s="7">
        <v>0.26</v>
      </c>
      <c r="G23" s="15">
        <f>E23*F23</f>
        <v>15.600000000000001</v>
      </c>
      <c r="H23" s="21">
        <v>158</v>
      </c>
      <c r="I23" s="57">
        <f t="shared" si="2"/>
        <v>162.74</v>
      </c>
      <c r="J23" s="51">
        <f t="shared" si="0"/>
        <v>0.030000000000000027</v>
      </c>
      <c r="K23" s="57">
        <f t="shared" si="1"/>
        <v>170.877</v>
      </c>
    </row>
    <row r="24" spans="1:11" s="23" customFormat="1" ht="18.75" customHeight="1">
      <c r="A24" s="14">
        <f t="shared" si="3"/>
        <v>10</v>
      </c>
      <c r="B24" s="19" t="s">
        <v>19</v>
      </c>
      <c r="C24" s="8" t="s">
        <v>83</v>
      </c>
      <c r="D24" s="9">
        <v>1</v>
      </c>
      <c r="E24" s="10">
        <v>100</v>
      </c>
      <c r="F24" s="7">
        <v>0.176</v>
      </c>
      <c r="G24" s="15">
        <f>E24*F24</f>
        <v>17.599999999999998</v>
      </c>
      <c r="H24" s="21">
        <v>66</v>
      </c>
      <c r="I24" s="57">
        <f>H24*1.02</f>
        <v>67.32000000000001</v>
      </c>
      <c r="J24" s="51">
        <f t="shared" si="0"/>
        <v>0.020000000000000018</v>
      </c>
      <c r="K24" s="57">
        <f t="shared" si="1"/>
        <v>70.686</v>
      </c>
    </row>
    <row r="25" spans="1:11" s="23" customFormat="1" ht="18.75" customHeight="1">
      <c r="A25" s="14">
        <f t="shared" si="3"/>
        <v>11</v>
      </c>
      <c r="B25" s="19" t="s">
        <v>19</v>
      </c>
      <c r="C25" s="8" t="s">
        <v>84</v>
      </c>
      <c r="D25" s="9">
        <v>2</v>
      </c>
      <c r="E25" s="10">
        <v>24</v>
      </c>
      <c r="F25" s="7">
        <v>0.38</v>
      </c>
      <c r="G25" s="15">
        <v>9.3</v>
      </c>
      <c r="H25" s="21">
        <v>147</v>
      </c>
      <c r="I25" s="57">
        <f>H25*1.02</f>
        <v>149.94</v>
      </c>
      <c r="J25" s="51">
        <f t="shared" si="0"/>
        <v>0.020000000000000018</v>
      </c>
      <c r="K25" s="57">
        <f t="shared" si="1"/>
        <v>157.437</v>
      </c>
    </row>
    <row r="26" spans="1:11" s="23" customFormat="1" ht="18.75" customHeight="1">
      <c r="A26" s="42">
        <f t="shared" si="3"/>
        <v>12</v>
      </c>
      <c r="B26" s="35" t="s">
        <v>20</v>
      </c>
      <c r="C26" s="36" t="s">
        <v>21</v>
      </c>
      <c r="D26" s="37">
        <v>4</v>
      </c>
      <c r="E26" s="38">
        <v>25</v>
      </c>
      <c r="F26" s="39">
        <v>0.76</v>
      </c>
      <c r="G26" s="40">
        <f>E26*F26</f>
        <v>19</v>
      </c>
      <c r="H26" s="41">
        <v>278</v>
      </c>
      <c r="I26" s="57">
        <f>H26*1.03</f>
        <v>286.34000000000003</v>
      </c>
      <c r="J26" s="51">
        <f t="shared" si="0"/>
        <v>0.030000000000000027</v>
      </c>
      <c r="K26" s="57">
        <f t="shared" si="1"/>
        <v>300.65700000000004</v>
      </c>
    </row>
    <row r="27" spans="1:11" s="23" customFormat="1" ht="18.75" customHeight="1">
      <c r="A27" s="42">
        <f t="shared" si="3"/>
        <v>13</v>
      </c>
      <c r="B27" s="35" t="s">
        <v>22</v>
      </c>
      <c r="C27" s="36" t="s">
        <v>23</v>
      </c>
      <c r="D27" s="37">
        <v>1</v>
      </c>
      <c r="E27" s="38" t="s">
        <v>13</v>
      </c>
      <c r="F27" s="39">
        <v>0.18</v>
      </c>
      <c r="G27" s="40" t="s">
        <v>13</v>
      </c>
      <c r="H27" s="41">
        <v>66</v>
      </c>
      <c r="I27" s="57">
        <f aca="true" t="shared" si="4" ref="I27:I33">H27*1.03</f>
        <v>67.98</v>
      </c>
      <c r="J27" s="51">
        <f t="shared" si="0"/>
        <v>0.030000000000000027</v>
      </c>
      <c r="K27" s="57">
        <f t="shared" si="1"/>
        <v>71.379</v>
      </c>
    </row>
    <row r="28" spans="1:11" s="23" customFormat="1" ht="18.75" customHeight="1">
      <c r="A28" s="42">
        <f t="shared" si="3"/>
        <v>14</v>
      </c>
      <c r="B28" s="35" t="s">
        <v>152</v>
      </c>
      <c r="C28" s="36" t="s">
        <v>81</v>
      </c>
      <c r="D28" s="37">
        <v>4</v>
      </c>
      <c r="E28" s="38">
        <v>12</v>
      </c>
      <c r="F28" s="39">
        <v>0.48</v>
      </c>
      <c r="G28" s="40">
        <v>5.76</v>
      </c>
      <c r="H28" s="41">
        <v>430</v>
      </c>
      <c r="I28" s="57">
        <f t="shared" si="4"/>
        <v>442.90000000000003</v>
      </c>
      <c r="J28" s="51">
        <f t="shared" si="0"/>
        <v>0.030000000000000027</v>
      </c>
      <c r="K28" s="57">
        <f t="shared" si="1"/>
        <v>465.0450000000001</v>
      </c>
    </row>
    <row r="29" spans="1:11" s="23" customFormat="1" ht="18.75" customHeight="1">
      <c r="A29" s="42">
        <f t="shared" si="3"/>
        <v>15</v>
      </c>
      <c r="B29" s="35" t="s">
        <v>152</v>
      </c>
      <c r="C29" s="36" t="s">
        <v>12</v>
      </c>
      <c r="D29" s="37">
        <v>1</v>
      </c>
      <c r="E29" s="38">
        <v>60</v>
      </c>
      <c r="F29" s="39">
        <v>0.12</v>
      </c>
      <c r="G29" s="103">
        <f>F29*E29</f>
        <v>7.199999999999999</v>
      </c>
      <c r="H29" s="41">
        <v>104</v>
      </c>
      <c r="I29" s="57">
        <f t="shared" si="4"/>
        <v>107.12</v>
      </c>
      <c r="J29" s="51">
        <f t="shared" si="0"/>
        <v>0.030000000000000027</v>
      </c>
      <c r="K29" s="57">
        <f t="shared" si="1"/>
        <v>112.47600000000001</v>
      </c>
    </row>
    <row r="30" spans="1:11" s="23" customFormat="1" ht="18.75" customHeight="1">
      <c r="A30" s="14">
        <f t="shared" si="3"/>
        <v>16</v>
      </c>
      <c r="B30" s="19" t="s">
        <v>143</v>
      </c>
      <c r="C30" s="8" t="s">
        <v>145</v>
      </c>
      <c r="D30" s="9">
        <v>2</v>
      </c>
      <c r="E30" s="10">
        <v>24</v>
      </c>
      <c r="F30" s="7">
        <v>0.2</v>
      </c>
      <c r="G30" s="15">
        <v>4.8</v>
      </c>
      <c r="H30" s="21">
        <v>152</v>
      </c>
      <c r="I30" s="57">
        <f t="shared" si="4"/>
        <v>156.56</v>
      </c>
      <c r="J30" s="51">
        <f t="shared" si="0"/>
        <v>0.030000000000000027</v>
      </c>
      <c r="K30" s="57">
        <f t="shared" si="1"/>
        <v>164.388</v>
      </c>
    </row>
    <row r="31" spans="1:11" s="23" customFormat="1" ht="18.75" customHeight="1">
      <c r="A31" s="14">
        <f t="shared" si="3"/>
        <v>17</v>
      </c>
      <c r="B31" s="19" t="s">
        <v>138</v>
      </c>
      <c r="C31" s="8" t="s">
        <v>139</v>
      </c>
      <c r="D31" s="9">
        <v>1</v>
      </c>
      <c r="E31" s="10">
        <v>100</v>
      </c>
      <c r="F31" s="7">
        <v>0.1</v>
      </c>
      <c r="G31" s="15">
        <f>F31*E31</f>
        <v>10</v>
      </c>
      <c r="H31" s="21">
        <v>68</v>
      </c>
      <c r="I31" s="57">
        <f t="shared" si="4"/>
        <v>70.04</v>
      </c>
      <c r="J31" s="51">
        <f t="shared" si="0"/>
        <v>0.030000000000000027</v>
      </c>
      <c r="K31" s="57">
        <f t="shared" si="1"/>
        <v>73.54200000000002</v>
      </c>
    </row>
    <row r="32" spans="1:11" s="23" customFormat="1" ht="18.75" customHeight="1">
      <c r="A32" s="14">
        <f t="shared" si="3"/>
        <v>18</v>
      </c>
      <c r="B32" s="19" t="s">
        <v>144</v>
      </c>
      <c r="C32" s="8" t="s">
        <v>145</v>
      </c>
      <c r="D32" s="9">
        <v>2</v>
      </c>
      <c r="E32" s="10">
        <v>24</v>
      </c>
      <c r="F32" s="7">
        <v>0.2</v>
      </c>
      <c r="G32" s="15">
        <v>4.8</v>
      </c>
      <c r="H32" s="21">
        <v>154</v>
      </c>
      <c r="I32" s="57">
        <f t="shared" si="4"/>
        <v>158.62</v>
      </c>
      <c r="J32" s="51">
        <f t="shared" si="0"/>
        <v>0.030000000000000027</v>
      </c>
      <c r="K32" s="57">
        <f t="shared" si="1"/>
        <v>166.55100000000002</v>
      </c>
    </row>
    <row r="33" spans="1:11" s="23" customFormat="1" ht="18.75" customHeight="1">
      <c r="A33" s="85">
        <f t="shared" si="3"/>
        <v>19</v>
      </c>
      <c r="B33" s="86" t="s">
        <v>140</v>
      </c>
      <c r="C33" s="87" t="s">
        <v>139</v>
      </c>
      <c r="D33" s="88">
        <v>1</v>
      </c>
      <c r="E33" s="89">
        <v>100</v>
      </c>
      <c r="F33" s="90">
        <v>0.1</v>
      </c>
      <c r="G33" s="91">
        <f>F33*E33</f>
        <v>10</v>
      </c>
      <c r="H33" s="92">
        <v>70</v>
      </c>
      <c r="I33" s="74">
        <f t="shared" si="4"/>
        <v>72.10000000000001</v>
      </c>
      <c r="J33" s="51">
        <f t="shared" si="0"/>
        <v>0.030000000000000027</v>
      </c>
      <c r="K33" s="57">
        <f t="shared" si="1"/>
        <v>75.70500000000001</v>
      </c>
    </row>
    <row r="34" spans="1:11" s="12" customFormat="1" ht="15.75" customHeight="1">
      <c r="A34" s="145" t="s">
        <v>113</v>
      </c>
      <c r="B34" s="146"/>
      <c r="C34" s="146"/>
      <c r="D34" s="146"/>
      <c r="E34" s="146"/>
      <c r="F34" s="146"/>
      <c r="G34" s="146"/>
      <c r="H34" s="147"/>
      <c r="I34" s="77"/>
      <c r="J34" s="84"/>
      <c r="K34" s="79"/>
    </row>
    <row r="35" spans="1:11" s="23" customFormat="1" ht="18.75" customHeight="1">
      <c r="A35" s="18">
        <f>A33+1</f>
        <v>20</v>
      </c>
      <c r="B35" s="93" t="s">
        <v>85</v>
      </c>
      <c r="C35" s="94" t="s">
        <v>80</v>
      </c>
      <c r="D35" s="95">
        <v>1</v>
      </c>
      <c r="E35" s="96" t="s">
        <v>13</v>
      </c>
      <c r="F35" s="97">
        <v>0.042</v>
      </c>
      <c r="G35" s="98" t="s">
        <v>13</v>
      </c>
      <c r="H35" s="21">
        <v>14.5</v>
      </c>
      <c r="I35" s="75">
        <f>H35*1.02</f>
        <v>14.790000000000001</v>
      </c>
      <c r="J35" s="51">
        <f aca="true" t="shared" si="5" ref="J35:J70">I35/H35-1</f>
        <v>0.020000000000000018</v>
      </c>
      <c r="K35" s="58">
        <f t="shared" si="1"/>
        <v>15.529500000000002</v>
      </c>
    </row>
    <row r="36" spans="1:11" s="23" customFormat="1" ht="18.75" customHeight="1">
      <c r="A36" s="14">
        <f>A35+1</f>
        <v>21</v>
      </c>
      <c r="B36" s="19" t="s">
        <v>110</v>
      </c>
      <c r="C36" s="8" t="s">
        <v>76</v>
      </c>
      <c r="D36" s="9">
        <v>2</v>
      </c>
      <c r="E36" s="10">
        <v>80</v>
      </c>
      <c r="F36" s="11">
        <v>0.1</v>
      </c>
      <c r="G36" s="16">
        <v>8</v>
      </c>
      <c r="H36" s="21">
        <v>34</v>
      </c>
      <c r="I36" s="57">
        <f>H36*1.02</f>
        <v>34.68</v>
      </c>
      <c r="J36" s="51">
        <f t="shared" si="5"/>
        <v>0.020000000000000018</v>
      </c>
      <c r="K36" s="58">
        <f t="shared" si="1"/>
        <v>36.414</v>
      </c>
    </row>
    <row r="37" spans="1:11" s="22" customFormat="1" ht="18.75" customHeight="1">
      <c r="A37" s="14">
        <f aca="true" t="shared" si="6" ref="A37:A70">A36+1</f>
        <v>22</v>
      </c>
      <c r="B37" s="19" t="s">
        <v>24</v>
      </c>
      <c r="C37" s="8" t="s">
        <v>118</v>
      </c>
      <c r="D37" s="9">
        <v>2</v>
      </c>
      <c r="E37" s="10">
        <v>30</v>
      </c>
      <c r="F37" s="7">
        <v>0.4</v>
      </c>
      <c r="G37" s="15">
        <f aca="true" t="shared" si="7" ref="G37:G43">E37*F37</f>
        <v>12</v>
      </c>
      <c r="H37" s="21">
        <v>175</v>
      </c>
      <c r="I37" s="57">
        <f>H37*1.03</f>
        <v>180.25</v>
      </c>
      <c r="J37" s="51">
        <f t="shared" si="5"/>
        <v>0.030000000000000027</v>
      </c>
      <c r="K37" s="57">
        <f t="shared" si="1"/>
        <v>189.26250000000002</v>
      </c>
    </row>
    <row r="38" spans="1:11" s="22" customFormat="1" ht="18.75" customHeight="1">
      <c r="A38" s="14">
        <f t="shared" si="6"/>
        <v>23</v>
      </c>
      <c r="B38" s="19" t="s">
        <v>25</v>
      </c>
      <c r="C38" s="8" t="s">
        <v>86</v>
      </c>
      <c r="D38" s="9">
        <v>1</v>
      </c>
      <c r="E38" s="10">
        <v>200</v>
      </c>
      <c r="F38" s="7">
        <v>0.026</v>
      </c>
      <c r="G38" s="15">
        <f t="shared" si="7"/>
        <v>5.2</v>
      </c>
      <c r="H38" s="21">
        <v>14.5</v>
      </c>
      <c r="I38" s="57">
        <f>H38*1.02</f>
        <v>14.790000000000001</v>
      </c>
      <c r="J38" s="51">
        <f t="shared" si="5"/>
        <v>0.020000000000000018</v>
      </c>
      <c r="K38" s="58">
        <f t="shared" si="1"/>
        <v>15.529500000000002</v>
      </c>
    </row>
    <row r="39" spans="1:11" s="22" customFormat="1" ht="18.75" customHeight="1">
      <c r="A39" s="14">
        <f t="shared" si="6"/>
        <v>24</v>
      </c>
      <c r="B39" s="19" t="s">
        <v>135</v>
      </c>
      <c r="C39" s="8" t="s">
        <v>136</v>
      </c>
      <c r="D39" s="9">
        <v>1</v>
      </c>
      <c r="E39" s="10">
        <v>200</v>
      </c>
      <c r="F39" s="7">
        <v>0.035</v>
      </c>
      <c r="G39" s="15">
        <f t="shared" si="7"/>
        <v>7.000000000000001</v>
      </c>
      <c r="H39" s="21">
        <v>20</v>
      </c>
      <c r="I39" s="57">
        <f>H39*1.02</f>
        <v>20.4</v>
      </c>
      <c r="J39" s="51">
        <f t="shared" si="5"/>
        <v>0.020000000000000018</v>
      </c>
      <c r="K39" s="58">
        <f t="shared" si="1"/>
        <v>21.419999999999998</v>
      </c>
    </row>
    <row r="40" spans="1:11" s="22" customFormat="1" ht="18.75" customHeight="1">
      <c r="A40" s="14">
        <f t="shared" si="6"/>
        <v>25</v>
      </c>
      <c r="B40" s="19" t="s">
        <v>26</v>
      </c>
      <c r="C40" s="8" t="s">
        <v>115</v>
      </c>
      <c r="D40" s="9">
        <v>5</v>
      </c>
      <c r="E40" s="10">
        <v>60</v>
      </c>
      <c r="F40" s="7">
        <v>0.14</v>
      </c>
      <c r="G40" s="15">
        <f t="shared" si="7"/>
        <v>8.4</v>
      </c>
      <c r="H40" s="21">
        <v>92</v>
      </c>
      <c r="I40" s="57">
        <f>H40*1.02</f>
        <v>93.84</v>
      </c>
      <c r="J40" s="51">
        <f t="shared" si="5"/>
        <v>0.020000000000000018</v>
      </c>
      <c r="K40" s="57">
        <f t="shared" si="1"/>
        <v>98.53200000000001</v>
      </c>
    </row>
    <row r="41" spans="1:11" s="22" customFormat="1" ht="18.75" customHeight="1">
      <c r="A41" s="14">
        <f t="shared" si="6"/>
        <v>26</v>
      </c>
      <c r="B41" s="19" t="s">
        <v>27</v>
      </c>
      <c r="C41" s="8" t="s">
        <v>118</v>
      </c>
      <c r="D41" s="9">
        <v>2</v>
      </c>
      <c r="E41" s="10">
        <v>30</v>
      </c>
      <c r="F41" s="7">
        <v>0.4</v>
      </c>
      <c r="G41" s="15">
        <f t="shared" si="7"/>
        <v>12</v>
      </c>
      <c r="H41" s="21">
        <f>H37</f>
        <v>175</v>
      </c>
      <c r="I41" s="57">
        <f>H41*1.03</f>
        <v>180.25</v>
      </c>
      <c r="J41" s="51">
        <f t="shared" si="5"/>
        <v>0.030000000000000027</v>
      </c>
      <c r="K41" s="57">
        <f t="shared" si="1"/>
        <v>189.26250000000002</v>
      </c>
    </row>
    <row r="42" spans="1:11" s="22" customFormat="1" ht="18.75" customHeight="1">
      <c r="A42" s="14">
        <f t="shared" si="6"/>
        <v>27</v>
      </c>
      <c r="B42" s="19" t="s">
        <v>28</v>
      </c>
      <c r="C42" s="8" t="s">
        <v>86</v>
      </c>
      <c r="D42" s="9">
        <v>1</v>
      </c>
      <c r="E42" s="10">
        <v>200</v>
      </c>
      <c r="F42" s="7">
        <v>0.032</v>
      </c>
      <c r="G42" s="15">
        <f t="shared" si="7"/>
        <v>6.4</v>
      </c>
      <c r="H42" s="21">
        <v>14.5</v>
      </c>
      <c r="I42" s="57">
        <f>H42*1.02</f>
        <v>14.790000000000001</v>
      </c>
      <c r="J42" s="51">
        <f t="shared" si="5"/>
        <v>0.020000000000000018</v>
      </c>
      <c r="K42" s="58">
        <f t="shared" si="1"/>
        <v>15.529500000000002</v>
      </c>
    </row>
    <row r="43" spans="1:11" s="23" customFormat="1" ht="18.75" customHeight="1">
      <c r="A43" s="14">
        <f t="shared" si="6"/>
        <v>28</v>
      </c>
      <c r="B43" s="19" t="s">
        <v>29</v>
      </c>
      <c r="C43" s="8" t="s">
        <v>88</v>
      </c>
      <c r="D43" s="9">
        <v>1</v>
      </c>
      <c r="E43" s="10">
        <v>200</v>
      </c>
      <c r="F43" s="7">
        <v>0.062</v>
      </c>
      <c r="G43" s="15">
        <f t="shared" si="7"/>
        <v>12.4</v>
      </c>
      <c r="H43" s="21">
        <v>26</v>
      </c>
      <c r="I43" s="57">
        <f>H43*1.03</f>
        <v>26.78</v>
      </c>
      <c r="J43" s="51">
        <f t="shared" si="5"/>
        <v>0.030000000000000027</v>
      </c>
      <c r="K43" s="57">
        <f t="shared" si="1"/>
        <v>28.119000000000003</v>
      </c>
    </row>
    <row r="44" spans="1:11" s="23" customFormat="1" ht="18.75" customHeight="1">
      <c r="A44" s="14">
        <f t="shared" si="6"/>
        <v>29</v>
      </c>
      <c r="B44" s="19" t="s">
        <v>30</v>
      </c>
      <c r="C44" s="8" t="s">
        <v>116</v>
      </c>
      <c r="D44" s="9">
        <v>1</v>
      </c>
      <c r="E44" s="10" t="s">
        <v>13</v>
      </c>
      <c r="F44" s="7">
        <v>0.048</v>
      </c>
      <c r="G44" s="15" t="s">
        <v>13</v>
      </c>
      <c r="H44" s="21">
        <v>14.5</v>
      </c>
      <c r="I44" s="57">
        <f aca="true" t="shared" si="8" ref="I44:I49">H44*1.02</f>
        <v>14.790000000000001</v>
      </c>
      <c r="J44" s="51">
        <f t="shared" si="5"/>
        <v>0.020000000000000018</v>
      </c>
      <c r="K44" s="58">
        <f t="shared" si="1"/>
        <v>15.529500000000002</v>
      </c>
    </row>
    <row r="45" spans="1:11" s="23" customFormat="1" ht="18.75" customHeight="1">
      <c r="A45" s="14">
        <f t="shared" si="6"/>
        <v>30</v>
      </c>
      <c r="B45" s="19" t="s">
        <v>30</v>
      </c>
      <c r="C45" s="8" t="s">
        <v>76</v>
      </c>
      <c r="D45" s="9">
        <v>2</v>
      </c>
      <c r="E45" s="10">
        <v>80</v>
      </c>
      <c r="F45" s="7">
        <v>0.1</v>
      </c>
      <c r="G45" s="15">
        <f>E45*F45</f>
        <v>8</v>
      </c>
      <c r="H45" s="21">
        <v>34</v>
      </c>
      <c r="I45" s="57">
        <f t="shared" si="8"/>
        <v>34.68</v>
      </c>
      <c r="J45" s="51">
        <f t="shared" si="5"/>
        <v>0.020000000000000018</v>
      </c>
      <c r="K45" s="58">
        <f t="shared" si="1"/>
        <v>36.414</v>
      </c>
    </row>
    <row r="46" spans="1:11" s="23" customFormat="1" ht="18.75" customHeight="1">
      <c r="A46" s="14">
        <f t="shared" si="6"/>
        <v>31</v>
      </c>
      <c r="B46" s="19" t="s">
        <v>128</v>
      </c>
      <c r="C46" s="8" t="s">
        <v>154</v>
      </c>
      <c r="D46" s="9">
        <v>1</v>
      </c>
      <c r="E46" s="10">
        <v>60</v>
      </c>
      <c r="F46" s="7">
        <f>0.125-0.017</f>
        <v>0.108</v>
      </c>
      <c r="G46" s="15">
        <f>0.108*60+0.42</f>
        <v>6.8999999999999995</v>
      </c>
      <c r="H46" s="21">
        <v>75</v>
      </c>
      <c r="I46" s="57">
        <f t="shared" si="8"/>
        <v>76.5</v>
      </c>
      <c r="J46" s="51">
        <f t="shared" si="5"/>
        <v>0.020000000000000018</v>
      </c>
      <c r="K46" s="57">
        <f t="shared" si="1"/>
        <v>80.325</v>
      </c>
    </row>
    <row r="47" spans="1:11" s="23" customFormat="1" ht="18.75" customHeight="1">
      <c r="A47" s="14">
        <f t="shared" si="6"/>
        <v>32</v>
      </c>
      <c r="B47" s="19" t="s">
        <v>155</v>
      </c>
      <c r="C47" s="8" t="s">
        <v>159</v>
      </c>
      <c r="D47" s="9">
        <v>1</v>
      </c>
      <c r="E47" s="10">
        <v>18</v>
      </c>
      <c r="F47" s="7">
        <v>0.292</v>
      </c>
      <c r="G47" s="15">
        <f>E47*F47</f>
        <v>5.255999999999999</v>
      </c>
      <c r="H47" s="20">
        <v>169</v>
      </c>
      <c r="I47" s="57">
        <f t="shared" si="8"/>
        <v>172.38</v>
      </c>
      <c r="J47" s="51">
        <f t="shared" si="5"/>
        <v>0.020000000000000018</v>
      </c>
      <c r="K47" s="57">
        <f t="shared" si="1"/>
        <v>180.999</v>
      </c>
    </row>
    <row r="48" spans="1:11" s="23" customFormat="1" ht="18.75" customHeight="1">
      <c r="A48" s="14">
        <f t="shared" si="6"/>
        <v>33</v>
      </c>
      <c r="B48" s="19" t="s">
        <v>134</v>
      </c>
      <c r="C48" s="8" t="s">
        <v>133</v>
      </c>
      <c r="D48" s="9">
        <v>1</v>
      </c>
      <c r="E48" s="10">
        <v>60</v>
      </c>
      <c r="F48" s="7">
        <v>0.101</v>
      </c>
      <c r="G48" s="15">
        <f>0.101*60+0.42</f>
        <v>6.48</v>
      </c>
      <c r="H48" s="21">
        <f>H46</f>
        <v>75</v>
      </c>
      <c r="I48" s="57">
        <f t="shared" si="8"/>
        <v>76.5</v>
      </c>
      <c r="J48" s="51">
        <f t="shared" si="5"/>
        <v>0.020000000000000018</v>
      </c>
      <c r="K48" s="57">
        <f t="shared" si="1"/>
        <v>80.325</v>
      </c>
    </row>
    <row r="49" spans="1:11" s="23" customFormat="1" ht="18.75" customHeight="1">
      <c r="A49" s="14">
        <f t="shared" si="6"/>
        <v>34</v>
      </c>
      <c r="B49" s="19" t="s">
        <v>134</v>
      </c>
      <c r="C49" s="8" t="s">
        <v>160</v>
      </c>
      <c r="D49" s="9">
        <v>1</v>
      </c>
      <c r="E49" s="10">
        <v>18</v>
      </c>
      <c r="F49" s="7">
        <v>0.278</v>
      </c>
      <c r="G49" s="15">
        <f>E49*F49</f>
        <v>5.0040000000000004</v>
      </c>
      <c r="H49" s="21">
        <f>H47</f>
        <v>169</v>
      </c>
      <c r="I49" s="57">
        <f t="shared" si="8"/>
        <v>172.38</v>
      </c>
      <c r="J49" s="51">
        <f t="shared" si="5"/>
        <v>0.020000000000000018</v>
      </c>
      <c r="K49" s="57">
        <f t="shared" si="1"/>
        <v>180.999</v>
      </c>
    </row>
    <row r="50" spans="1:11" s="23" customFormat="1" ht="18.75" customHeight="1">
      <c r="A50" s="14">
        <f t="shared" si="6"/>
        <v>35</v>
      </c>
      <c r="B50" s="19" t="s">
        <v>31</v>
      </c>
      <c r="C50" s="8" t="s">
        <v>118</v>
      </c>
      <c r="D50" s="9">
        <v>2</v>
      </c>
      <c r="E50" s="10">
        <v>30</v>
      </c>
      <c r="F50" s="7">
        <v>0.4</v>
      </c>
      <c r="G50" s="15">
        <f>E50*F50</f>
        <v>12</v>
      </c>
      <c r="H50" s="21">
        <v>175</v>
      </c>
      <c r="I50" s="57">
        <f>H50*1.03</f>
        <v>180.25</v>
      </c>
      <c r="J50" s="51">
        <f t="shared" si="5"/>
        <v>0.030000000000000027</v>
      </c>
      <c r="K50" s="57">
        <f t="shared" si="1"/>
        <v>189.26250000000002</v>
      </c>
    </row>
    <row r="51" spans="1:11" s="23" customFormat="1" ht="18.75" customHeight="1">
      <c r="A51" s="14">
        <f t="shared" si="6"/>
        <v>36</v>
      </c>
      <c r="B51" s="19" t="s">
        <v>197</v>
      </c>
      <c r="C51" s="8" t="s">
        <v>133</v>
      </c>
      <c r="D51" s="9">
        <v>1</v>
      </c>
      <c r="E51" s="10">
        <v>60</v>
      </c>
      <c r="F51" s="7">
        <v>0.146</v>
      </c>
      <c r="G51" s="15">
        <f>E51*F51</f>
        <v>8.76</v>
      </c>
      <c r="H51" s="21">
        <v>96</v>
      </c>
      <c r="I51" s="57">
        <f aca="true" t="shared" si="9" ref="I51:I56">H51*1.02</f>
        <v>97.92</v>
      </c>
      <c r="J51" s="51">
        <f t="shared" si="5"/>
        <v>0.020000000000000018</v>
      </c>
      <c r="K51" s="57">
        <f t="shared" si="1"/>
        <v>102.816</v>
      </c>
    </row>
    <row r="52" spans="1:11" s="23" customFormat="1" ht="18.75" customHeight="1">
      <c r="A52" s="14">
        <f>A51+1</f>
        <v>37</v>
      </c>
      <c r="B52" s="19" t="s">
        <v>197</v>
      </c>
      <c r="C52" s="8" t="s">
        <v>160</v>
      </c>
      <c r="D52" s="9">
        <v>1</v>
      </c>
      <c r="E52" s="10">
        <v>20</v>
      </c>
      <c r="F52" s="7">
        <v>0.326</v>
      </c>
      <c r="G52" s="15">
        <f>E52*F52</f>
        <v>6.5200000000000005</v>
      </c>
      <c r="H52" s="21">
        <v>190</v>
      </c>
      <c r="I52" s="57">
        <f t="shared" si="9"/>
        <v>193.8</v>
      </c>
      <c r="J52" s="51">
        <f t="shared" si="5"/>
        <v>0.020000000000000018</v>
      </c>
      <c r="K52" s="57">
        <f t="shared" si="1"/>
        <v>203.49</v>
      </c>
    </row>
    <row r="53" spans="1:11" s="4" customFormat="1" ht="21" customHeight="1">
      <c r="A53" s="14">
        <f>A52+1</f>
        <v>38</v>
      </c>
      <c r="B53" s="19" t="s">
        <v>32</v>
      </c>
      <c r="C53" s="8" t="s">
        <v>86</v>
      </c>
      <c r="D53" s="9">
        <v>1</v>
      </c>
      <c r="E53" s="10">
        <v>200</v>
      </c>
      <c r="F53" s="7">
        <v>0.03</v>
      </c>
      <c r="G53" s="15">
        <f>E53*F53</f>
        <v>6</v>
      </c>
      <c r="H53" s="21">
        <v>14.5</v>
      </c>
      <c r="I53" s="57">
        <f t="shared" si="9"/>
        <v>14.790000000000001</v>
      </c>
      <c r="J53" s="51">
        <f t="shared" si="5"/>
        <v>0.020000000000000018</v>
      </c>
      <c r="K53" s="58">
        <f t="shared" si="1"/>
        <v>15.529500000000002</v>
      </c>
    </row>
    <row r="54" spans="1:11" s="4" customFormat="1" ht="18.75" customHeight="1">
      <c r="A54" s="14">
        <f t="shared" si="6"/>
        <v>39</v>
      </c>
      <c r="B54" s="19" t="s">
        <v>33</v>
      </c>
      <c r="C54" s="8" t="s">
        <v>116</v>
      </c>
      <c r="D54" s="9">
        <v>1</v>
      </c>
      <c r="E54" s="10" t="s">
        <v>13</v>
      </c>
      <c r="F54" s="7">
        <v>0.04</v>
      </c>
      <c r="G54" s="15" t="s">
        <v>13</v>
      </c>
      <c r="H54" s="21">
        <v>14.5</v>
      </c>
      <c r="I54" s="57">
        <f t="shared" si="9"/>
        <v>14.790000000000001</v>
      </c>
      <c r="J54" s="51">
        <f t="shared" si="5"/>
        <v>0.020000000000000018</v>
      </c>
      <c r="K54" s="58">
        <f t="shared" si="1"/>
        <v>15.529500000000002</v>
      </c>
    </row>
    <row r="55" spans="1:11" s="4" customFormat="1" ht="18.75" customHeight="1">
      <c r="A55" s="14">
        <f t="shared" si="6"/>
        <v>40</v>
      </c>
      <c r="B55" s="19" t="s">
        <v>33</v>
      </c>
      <c r="C55" s="8" t="s">
        <v>89</v>
      </c>
      <c r="D55" s="9">
        <v>2</v>
      </c>
      <c r="E55" s="10">
        <v>80</v>
      </c>
      <c r="F55" s="7">
        <v>0.1</v>
      </c>
      <c r="G55" s="15">
        <f>E55*F55</f>
        <v>8</v>
      </c>
      <c r="H55" s="21">
        <v>34</v>
      </c>
      <c r="I55" s="57">
        <f t="shared" si="9"/>
        <v>34.68</v>
      </c>
      <c r="J55" s="51">
        <f t="shared" si="5"/>
        <v>0.020000000000000018</v>
      </c>
      <c r="K55" s="58">
        <f t="shared" si="1"/>
        <v>36.414</v>
      </c>
    </row>
    <row r="56" spans="1:11" s="4" customFormat="1" ht="18.75" customHeight="1">
      <c r="A56" s="14">
        <f t="shared" si="6"/>
        <v>41</v>
      </c>
      <c r="B56" s="19" t="s">
        <v>79</v>
      </c>
      <c r="C56" s="8" t="s">
        <v>80</v>
      </c>
      <c r="D56" s="9">
        <v>1</v>
      </c>
      <c r="E56" s="17" t="s">
        <v>13</v>
      </c>
      <c r="F56" s="7">
        <v>0.038</v>
      </c>
      <c r="G56" s="15" t="s">
        <v>13</v>
      </c>
      <c r="H56" s="21">
        <v>14.5</v>
      </c>
      <c r="I56" s="57">
        <f t="shared" si="9"/>
        <v>14.790000000000001</v>
      </c>
      <c r="J56" s="51">
        <f t="shared" si="5"/>
        <v>0.020000000000000018</v>
      </c>
      <c r="K56" s="58">
        <f t="shared" si="1"/>
        <v>15.529500000000002</v>
      </c>
    </row>
    <row r="57" spans="1:11" s="4" customFormat="1" ht="18.75" customHeight="1">
      <c r="A57" s="14">
        <f t="shared" si="6"/>
        <v>42</v>
      </c>
      <c r="B57" s="19" t="s">
        <v>79</v>
      </c>
      <c r="C57" s="8" t="s">
        <v>76</v>
      </c>
      <c r="D57" s="9">
        <v>2</v>
      </c>
      <c r="E57" s="10">
        <v>80</v>
      </c>
      <c r="F57" s="7">
        <v>0.1</v>
      </c>
      <c r="G57" s="15">
        <f>E57*F57</f>
        <v>8</v>
      </c>
      <c r="H57" s="21">
        <v>34</v>
      </c>
      <c r="I57" s="57">
        <f>H57*1.03</f>
        <v>35.02</v>
      </c>
      <c r="J57" s="51">
        <f t="shared" si="5"/>
        <v>0.030000000000000027</v>
      </c>
      <c r="K57" s="57">
        <f t="shared" si="1"/>
        <v>36.77100000000001</v>
      </c>
    </row>
    <row r="58" spans="1:11" s="23" customFormat="1" ht="18.75" customHeight="1">
      <c r="A58" s="14">
        <f t="shared" si="6"/>
        <v>43</v>
      </c>
      <c r="B58" s="19" t="s">
        <v>34</v>
      </c>
      <c r="C58" s="8" t="s">
        <v>118</v>
      </c>
      <c r="D58" s="9">
        <v>2</v>
      </c>
      <c r="E58" s="10">
        <v>30</v>
      </c>
      <c r="F58" s="7">
        <v>0.4</v>
      </c>
      <c r="G58" s="15">
        <f>E58*F58</f>
        <v>12</v>
      </c>
      <c r="H58" s="21">
        <f>H37</f>
        <v>175</v>
      </c>
      <c r="I58" s="57">
        <f>H58*1.03</f>
        <v>180.25</v>
      </c>
      <c r="J58" s="51">
        <f t="shared" si="5"/>
        <v>0.030000000000000027</v>
      </c>
      <c r="K58" s="57">
        <f t="shared" si="1"/>
        <v>189.26250000000002</v>
      </c>
    </row>
    <row r="59" spans="1:11" s="22" customFormat="1" ht="18.75" customHeight="1">
      <c r="A59" s="14">
        <f t="shared" si="6"/>
        <v>44</v>
      </c>
      <c r="B59" s="19" t="s">
        <v>78</v>
      </c>
      <c r="C59" s="8" t="s">
        <v>86</v>
      </c>
      <c r="D59" s="9">
        <v>1</v>
      </c>
      <c r="E59" s="10">
        <v>200</v>
      </c>
      <c r="F59" s="7">
        <v>0.024</v>
      </c>
      <c r="G59" s="15">
        <f>E59*F59</f>
        <v>4.8</v>
      </c>
      <c r="H59" s="21">
        <v>14.5</v>
      </c>
      <c r="I59" s="57">
        <f>H59*1.02</f>
        <v>14.790000000000001</v>
      </c>
      <c r="J59" s="51">
        <f t="shared" si="5"/>
        <v>0.020000000000000018</v>
      </c>
      <c r="K59" s="58">
        <f t="shared" si="1"/>
        <v>15.529500000000002</v>
      </c>
    </row>
    <row r="60" spans="1:11" s="22" customFormat="1" ht="18.75" customHeight="1">
      <c r="A60" s="14">
        <f t="shared" si="6"/>
        <v>45</v>
      </c>
      <c r="B60" s="19" t="s">
        <v>109</v>
      </c>
      <c r="C60" s="8" t="s">
        <v>87</v>
      </c>
      <c r="D60" s="9">
        <v>1</v>
      </c>
      <c r="E60" s="10">
        <v>200</v>
      </c>
      <c r="F60" s="7">
        <v>0.074</v>
      </c>
      <c r="G60" s="15">
        <f>E60*F60</f>
        <v>14.799999999999999</v>
      </c>
      <c r="H60" s="21">
        <v>42</v>
      </c>
      <c r="I60" s="57">
        <f>H60*1.02</f>
        <v>42.84</v>
      </c>
      <c r="J60" s="51">
        <f t="shared" si="5"/>
        <v>0.020000000000000018</v>
      </c>
      <c r="K60" s="57">
        <f t="shared" si="1"/>
        <v>44.982000000000006</v>
      </c>
    </row>
    <row r="61" spans="1:11" s="22" customFormat="1" ht="18.75" customHeight="1">
      <c r="A61" s="14">
        <f t="shared" si="6"/>
        <v>46</v>
      </c>
      <c r="B61" s="19" t="s">
        <v>109</v>
      </c>
      <c r="C61" s="8" t="s">
        <v>115</v>
      </c>
      <c r="D61" s="9">
        <v>1</v>
      </c>
      <c r="E61" s="10">
        <v>40</v>
      </c>
      <c r="F61" s="7">
        <v>0.08</v>
      </c>
      <c r="G61" s="15">
        <v>3.4</v>
      </c>
      <c r="H61" s="21">
        <v>47</v>
      </c>
      <c r="I61" s="57">
        <f>H61*1.02</f>
        <v>47.94</v>
      </c>
      <c r="J61" s="51">
        <f t="shared" si="5"/>
        <v>0.020000000000000018</v>
      </c>
      <c r="K61" s="57">
        <f t="shared" si="1"/>
        <v>50.336999999999996</v>
      </c>
    </row>
    <row r="62" spans="1:11" s="22" customFormat="1" ht="18.75" customHeight="1">
      <c r="A62" s="14">
        <f t="shared" si="6"/>
        <v>47</v>
      </c>
      <c r="B62" s="19" t="s">
        <v>184</v>
      </c>
      <c r="C62" s="8" t="s">
        <v>87</v>
      </c>
      <c r="D62" s="9">
        <v>1</v>
      </c>
      <c r="E62" s="10">
        <v>200</v>
      </c>
      <c r="F62" s="7">
        <v>0.062</v>
      </c>
      <c r="G62" s="15">
        <f>F62*E62</f>
        <v>12.4</v>
      </c>
      <c r="H62" s="21">
        <v>29</v>
      </c>
      <c r="I62" s="57">
        <f>H62*1.02</f>
        <v>29.580000000000002</v>
      </c>
      <c r="J62" s="51">
        <f t="shared" si="5"/>
        <v>0.020000000000000018</v>
      </c>
      <c r="K62" s="57">
        <f t="shared" si="1"/>
        <v>31.059000000000005</v>
      </c>
    </row>
    <row r="63" spans="1:11" s="22" customFormat="1" ht="18.75" customHeight="1">
      <c r="A63" s="42">
        <f t="shared" si="6"/>
        <v>48</v>
      </c>
      <c r="B63" s="35" t="s">
        <v>163</v>
      </c>
      <c r="C63" s="36" t="s">
        <v>168</v>
      </c>
      <c r="D63" s="43">
        <v>1</v>
      </c>
      <c r="E63" s="38">
        <v>20</v>
      </c>
      <c r="F63" s="39">
        <v>0.79</v>
      </c>
      <c r="G63" s="15">
        <f>F63*E63</f>
        <v>15.8</v>
      </c>
      <c r="H63" s="33">
        <v>322</v>
      </c>
      <c r="I63" s="57">
        <f>H63*1.03</f>
        <v>331.66</v>
      </c>
      <c r="J63" s="51">
        <f t="shared" si="5"/>
        <v>0.030000000000000027</v>
      </c>
      <c r="K63" s="57">
        <f t="shared" si="1"/>
        <v>348.24300000000005</v>
      </c>
    </row>
    <row r="64" spans="1:11" s="22" customFormat="1" ht="18.75" customHeight="1">
      <c r="A64" s="42">
        <f t="shared" si="6"/>
        <v>49</v>
      </c>
      <c r="B64" s="35" t="s">
        <v>163</v>
      </c>
      <c r="C64" s="36" t="s">
        <v>169</v>
      </c>
      <c r="D64" s="37">
        <v>1</v>
      </c>
      <c r="E64" s="38">
        <v>9</v>
      </c>
      <c r="F64" s="39">
        <v>0.83</v>
      </c>
      <c r="G64" s="40">
        <f>E64*F64</f>
        <v>7.47</v>
      </c>
      <c r="H64" s="33">
        <v>345</v>
      </c>
      <c r="I64" s="57">
        <f>H64*1.03</f>
        <v>355.35</v>
      </c>
      <c r="J64" s="51">
        <f t="shared" si="5"/>
        <v>0.030000000000000027</v>
      </c>
      <c r="K64" s="57">
        <f t="shared" si="1"/>
        <v>373.11750000000006</v>
      </c>
    </row>
    <row r="65" spans="1:11" s="22" customFormat="1" ht="18.75" customHeight="1">
      <c r="A65" s="42">
        <f t="shared" si="6"/>
        <v>50</v>
      </c>
      <c r="B65" s="35" t="s">
        <v>199</v>
      </c>
      <c r="C65" s="36" t="s">
        <v>168</v>
      </c>
      <c r="D65" s="37">
        <v>1</v>
      </c>
      <c r="E65" s="38">
        <v>20</v>
      </c>
      <c r="F65" s="39">
        <v>0.942</v>
      </c>
      <c r="G65" s="40">
        <f>F65*E65</f>
        <v>18.84</v>
      </c>
      <c r="H65" s="33">
        <v>490</v>
      </c>
      <c r="I65" s="57">
        <f>H65*1.03</f>
        <v>504.7</v>
      </c>
      <c r="J65" s="51">
        <f t="shared" si="5"/>
        <v>0.030000000000000027</v>
      </c>
      <c r="K65" s="57">
        <f t="shared" si="1"/>
        <v>529.9350000000001</v>
      </c>
    </row>
    <row r="66" spans="1:11" s="22" customFormat="1" ht="18.75" customHeight="1">
      <c r="A66" s="42">
        <f t="shared" si="6"/>
        <v>51</v>
      </c>
      <c r="B66" s="35" t="s">
        <v>199</v>
      </c>
      <c r="C66" s="36" t="s">
        <v>169</v>
      </c>
      <c r="D66" s="37">
        <v>1</v>
      </c>
      <c r="E66" s="38">
        <v>9</v>
      </c>
      <c r="F66" s="39">
        <v>0.982</v>
      </c>
      <c r="G66" s="40">
        <f>E66*F66</f>
        <v>8.838</v>
      </c>
      <c r="H66" s="33">
        <v>510</v>
      </c>
      <c r="I66" s="57">
        <f>H66*1.03</f>
        <v>525.3000000000001</v>
      </c>
      <c r="J66" s="51">
        <f t="shared" si="5"/>
        <v>0.030000000000000027</v>
      </c>
      <c r="K66" s="57">
        <f t="shared" si="1"/>
        <v>551.565</v>
      </c>
    </row>
    <row r="67" spans="1:11" s="3" customFormat="1" ht="18.75" customHeight="1">
      <c r="A67" s="42">
        <f t="shared" si="6"/>
        <v>52</v>
      </c>
      <c r="B67" s="35" t="s">
        <v>164</v>
      </c>
      <c r="C67" s="36" t="s">
        <v>166</v>
      </c>
      <c r="D67" s="37">
        <v>1</v>
      </c>
      <c r="E67" s="38">
        <v>500</v>
      </c>
      <c r="F67" s="39">
        <v>0.036</v>
      </c>
      <c r="G67" s="40">
        <f>E67*F67</f>
        <v>18</v>
      </c>
      <c r="H67" s="41">
        <v>7.8</v>
      </c>
      <c r="I67" s="57">
        <f>H67*1.02</f>
        <v>7.9559999999999995</v>
      </c>
      <c r="J67" s="51">
        <f t="shared" si="5"/>
        <v>0.020000000000000018</v>
      </c>
      <c r="K67" s="58">
        <f t="shared" si="1"/>
        <v>8.3538</v>
      </c>
    </row>
    <row r="68" spans="1:11" s="3" customFormat="1" ht="18.75" customHeight="1">
      <c r="A68" s="42">
        <f t="shared" si="6"/>
        <v>53</v>
      </c>
      <c r="B68" s="35" t="s">
        <v>164</v>
      </c>
      <c r="C68" s="36" t="s">
        <v>174</v>
      </c>
      <c r="D68" s="37">
        <v>2</v>
      </c>
      <c r="E68" s="38">
        <v>90</v>
      </c>
      <c r="F68" s="39">
        <v>0.072</v>
      </c>
      <c r="G68" s="40">
        <f>E68*F68+0.2</f>
        <v>6.68</v>
      </c>
      <c r="H68" s="44">
        <v>19.5</v>
      </c>
      <c r="I68" s="57">
        <f>H68*1.02</f>
        <v>19.89</v>
      </c>
      <c r="J68" s="51">
        <f t="shared" si="5"/>
        <v>0.020000000000000018</v>
      </c>
      <c r="K68" s="58">
        <f t="shared" si="1"/>
        <v>20.884500000000003</v>
      </c>
    </row>
    <row r="69" spans="1:11" s="3" customFormat="1" ht="18.75" customHeight="1">
      <c r="A69" s="42">
        <f t="shared" si="6"/>
        <v>54</v>
      </c>
      <c r="B69" s="35" t="s">
        <v>165</v>
      </c>
      <c r="C69" s="36" t="s">
        <v>167</v>
      </c>
      <c r="D69" s="37">
        <v>1</v>
      </c>
      <c r="E69" s="38">
        <v>500</v>
      </c>
      <c r="F69" s="39">
        <v>0.036</v>
      </c>
      <c r="G69" s="40">
        <f>E69*F69</f>
        <v>18</v>
      </c>
      <c r="H69" s="33">
        <v>9</v>
      </c>
      <c r="I69" s="57">
        <f>H69*1.02</f>
        <v>9.18</v>
      </c>
      <c r="J69" s="51">
        <f t="shared" si="5"/>
        <v>0.020000000000000018</v>
      </c>
      <c r="K69" s="58">
        <f t="shared" si="1"/>
        <v>9.639</v>
      </c>
    </row>
    <row r="70" spans="1:11" s="3" customFormat="1" ht="18.75" customHeight="1">
      <c r="A70" s="85">
        <f t="shared" si="6"/>
        <v>55</v>
      </c>
      <c r="B70" s="86" t="s">
        <v>165</v>
      </c>
      <c r="C70" s="87" t="s">
        <v>175</v>
      </c>
      <c r="D70" s="88">
        <v>2</v>
      </c>
      <c r="E70" s="89">
        <v>90</v>
      </c>
      <c r="F70" s="90">
        <v>0.072</v>
      </c>
      <c r="G70" s="91">
        <f>E70*F70+0.2</f>
        <v>6.68</v>
      </c>
      <c r="H70" s="99">
        <v>22</v>
      </c>
      <c r="I70" s="74">
        <f>H70*1.02</f>
        <v>22.44</v>
      </c>
      <c r="J70" s="51">
        <f t="shared" si="5"/>
        <v>0.020000000000000018</v>
      </c>
      <c r="K70" s="33">
        <f t="shared" si="1"/>
        <v>23.562</v>
      </c>
    </row>
    <row r="71" spans="1:11" ht="15.75" customHeight="1">
      <c r="A71" s="139" t="s">
        <v>112</v>
      </c>
      <c r="B71" s="140"/>
      <c r="C71" s="140"/>
      <c r="D71" s="140"/>
      <c r="E71" s="140"/>
      <c r="F71" s="140"/>
      <c r="G71" s="140"/>
      <c r="H71" s="140"/>
      <c r="I71" s="77"/>
      <c r="J71" s="78"/>
      <c r="K71" s="79"/>
    </row>
    <row r="72" spans="1:11" ht="18.75" customHeight="1">
      <c r="A72" s="34">
        <f>A70+1</f>
        <v>56</v>
      </c>
      <c r="B72" s="67" t="s">
        <v>182</v>
      </c>
      <c r="C72" s="68" t="s">
        <v>181</v>
      </c>
      <c r="D72" s="69">
        <v>1</v>
      </c>
      <c r="E72" s="100">
        <v>50</v>
      </c>
      <c r="F72" s="101">
        <v>0.14</v>
      </c>
      <c r="G72" s="102">
        <f aca="true" t="shared" si="10" ref="G72:G77">E72*F72</f>
        <v>7.000000000000001</v>
      </c>
      <c r="H72" s="41">
        <v>370</v>
      </c>
      <c r="I72" s="75">
        <f>H72*1.03</f>
        <v>381.1</v>
      </c>
      <c r="J72" s="51">
        <f aca="true" t="shared" si="11" ref="J72:J104">I72/H72-1</f>
        <v>0.030000000000000027</v>
      </c>
      <c r="K72" s="57">
        <f t="shared" si="1"/>
        <v>400.15500000000003</v>
      </c>
    </row>
    <row r="73" spans="1:11" ht="18.75" customHeight="1">
      <c r="A73" s="26">
        <f>A72+1</f>
        <v>57</v>
      </c>
      <c r="B73" s="35" t="s">
        <v>183</v>
      </c>
      <c r="C73" s="36" t="s">
        <v>180</v>
      </c>
      <c r="D73" s="37">
        <v>1</v>
      </c>
      <c r="E73" s="45">
        <v>50</v>
      </c>
      <c r="F73" s="46">
        <v>0.05</v>
      </c>
      <c r="G73" s="47">
        <f t="shared" si="10"/>
        <v>2.5</v>
      </c>
      <c r="H73" s="33">
        <v>172</v>
      </c>
      <c r="I73" s="57">
        <f>H73*1.03</f>
        <v>177.16</v>
      </c>
      <c r="J73" s="51">
        <f t="shared" si="11"/>
        <v>0.030000000000000027</v>
      </c>
      <c r="K73" s="57">
        <f t="shared" si="1"/>
        <v>186.018</v>
      </c>
    </row>
    <row r="74" spans="1:11" s="22" customFormat="1" ht="18.75" customHeight="1">
      <c r="A74" s="26">
        <f>A73+1</f>
        <v>58</v>
      </c>
      <c r="B74" s="27" t="s">
        <v>35</v>
      </c>
      <c r="C74" s="28" t="s">
        <v>119</v>
      </c>
      <c r="D74" s="29">
        <v>1</v>
      </c>
      <c r="E74" s="30">
        <v>10</v>
      </c>
      <c r="F74" s="31">
        <v>0.72</v>
      </c>
      <c r="G74" s="32">
        <f t="shared" si="10"/>
        <v>7.199999999999999</v>
      </c>
      <c r="H74" s="33">
        <v>270</v>
      </c>
      <c r="I74" s="57">
        <f>H74*1.03</f>
        <v>278.1</v>
      </c>
      <c r="J74" s="51">
        <f t="shared" si="11"/>
        <v>0.030000000000000027</v>
      </c>
      <c r="K74" s="57">
        <f t="shared" si="1"/>
        <v>292.00500000000005</v>
      </c>
    </row>
    <row r="75" spans="1:11" s="22" customFormat="1" ht="18.75" customHeight="1">
      <c r="A75" s="26">
        <f>A74+1</f>
        <v>59</v>
      </c>
      <c r="B75" s="35" t="s">
        <v>36</v>
      </c>
      <c r="C75" s="36" t="s">
        <v>146</v>
      </c>
      <c r="D75" s="37">
        <v>1</v>
      </c>
      <c r="E75" s="38">
        <v>10</v>
      </c>
      <c r="F75" s="39">
        <v>0.86</v>
      </c>
      <c r="G75" s="40">
        <f t="shared" si="10"/>
        <v>8.6</v>
      </c>
      <c r="H75" s="41">
        <v>618</v>
      </c>
      <c r="I75" s="57">
        <f>H75*1.03</f>
        <v>636.54</v>
      </c>
      <c r="J75" s="51">
        <f t="shared" si="11"/>
        <v>0.030000000000000027</v>
      </c>
      <c r="K75" s="57">
        <f t="shared" si="1"/>
        <v>668.367</v>
      </c>
    </row>
    <row r="76" spans="1:11" s="115" customFormat="1" ht="18.75" customHeight="1">
      <c r="A76" s="105">
        <f>A75+1</f>
        <v>60</v>
      </c>
      <c r="B76" s="106" t="s">
        <v>36</v>
      </c>
      <c r="C76" s="107" t="s">
        <v>202</v>
      </c>
      <c r="D76" s="108">
        <v>1</v>
      </c>
      <c r="E76" s="109">
        <v>10</v>
      </c>
      <c r="F76" s="110">
        <v>0.86</v>
      </c>
      <c r="G76" s="111">
        <f t="shared" si="10"/>
        <v>8.6</v>
      </c>
      <c r="H76" s="112">
        <v>433</v>
      </c>
      <c r="I76" s="113">
        <v>537</v>
      </c>
      <c r="J76" s="114"/>
      <c r="K76" s="113">
        <f t="shared" si="1"/>
        <v>563.85</v>
      </c>
    </row>
    <row r="77" spans="1:11" s="22" customFormat="1" ht="18.75" customHeight="1">
      <c r="A77" s="42">
        <f aca="true" t="shared" si="12" ref="A77:A101">A76+1</f>
        <v>61</v>
      </c>
      <c r="B77" s="35" t="s">
        <v>36</v>
      </c>
      <c r="C77" s="36" t="s">
        <v>170</v>
      </c>
      <c r="D77" s="37">
        <v>1</v>
      </c>
      <c r="E77" s="38">
        <v>10</v>
      </c>
      <c r="F77" s="39">
        <v>0.86</v>
      </c>
      <c r="G77" s="40">
        <f t="shared" si="10"/>
        <v>8.6</v>
      </c>
      <c r="H77" s="41">
        <v>433</v>
      </c>
      <c r="I77" s="57">
        <f aca="true" t="shared" si="13" ref="I77:I101">H77*1.03</f>
        <v>445.99</v>
      </c>
      <c r="J77" s="51">
        <f t="shared" si="11"/>
        <v>0.030000000000000027</v>
      </c>
      <c r="K77" s="57">
        <f t="shared" si="1"/>
        <v>468.28950000000003</v>
      </c>
    </row>
    <row r="78" spans="1:11" s="22" customFormat="1" ht="18.75" customHeight="1">
      <c r="A78" s="42">
        <f t="shared" si="12"/>
        <v>62</v>
      </c>
      <c r="B78" s="35" t="s">
        <v>37</v>
      </c>
      <c r="C78" s="36" t="s">
        <v>38</v>
      </c>
      <c r="D78" s="37">
        <v>1</v>
      </c>
      <c r="E78" s="38" t="s">
        <v>13</v>
      </c>
      <c r="F78" s="39">
        <v>0.518</v>
      </c>
      <c r="G78" s="40" t="s">
        <v>13</v>
      </c>
      <c r="H78" s="41">
        <v>181</v>
      </c>
      <c r="I78" s="57">
        <f t="shared" si="13"/>
        <v>186.43</v>
      </c>
      <c r="J78" s="51">
        <f t="shared" si="11"/>
        <v>0.030000000000000027</v>
      </c>
      <c r="K78" s="57">
        <f t="shared" si="1"/>
        <v>195.75150000000002</v>
      </c>
    </row>
    <row r="79" spans="1:11" s="22" customFormat="1" ht="18.75" customHeight="1">
      <c r="A79" s="42">
        <f t="shared" si="12"/>
        <v>63</v>
      </c>
      <c r="B79" s="35" t="s">
        <v>39</v>
      </c>
      <c r="C79" s="36" t="s">
        <v>90</v>
      </c>
      <c r="D79" s="37">
        <v>1</v>
      </c>
      <c r="E79" s="38">
        <v>20</v>
      </c>
      <c r="F79" s="39">
        <v>0.7</v>
      </c>
      <c r="G79" s="40">
        <f>E79*F79</f>
        <v>14</v>
      </c>
      <c r="H79" s="41">
        <v>420</v>
      </c>
      <c r="I79" s="57">
        <f t="shared" si="13"/>
        <v>432.6</v>
      </c>
      <c r="J79" s="51">
        <f t="shared" si="11"/>
        <v>0.030000000000000027</v>
      </c>
      <c r="K79" s="57">
        <f t="shared" si="1"/>
        <v>454.23</v>
      </c>
    </row>
    <row r="80" spans="1:11" s="22" customFormat="1" ht="18.75" customHeight="1">
      <c r="A80" s="42">
        <f t="shared" si="12"/>
        <v>64</v>
      </c>
      <c r="B80" s="35" t="s">
        <v>40</v>
      </c>
      <c r="C80" s="36" t="s">
        <v>119</v>
      </c>
      <c r="D80" s="37">
        <v>1</v>
      </c>
      <c r="E80" s="38">
        <v>20</v>
      </c>
      <c r="F80" s="39">
        <v>0.8</v>
      </c>
      <c r="G80" s="40">
        <f>E80*F80</f>
        <v>16</v>
      </c>
      <c r="H80" s="41">
        <v>596</v>
      </c>
      <c r="I80" s="57">
        <f t="shared" si="13"/>
        <v>613.88</v>
      </c>
      <c r="J80" s="51">
        <f t="shared" si="11"/>
        <v>0.030000000000000027</v>
      </c>
      <c r="K80" s="57">
        <f t="shared" si="1"/>
        <v>644.5740000000001</v>
      </c>
    </row>
    <row r="81" spans="1:11" s="23" customFormat="1" ht="18.75" customHeight="1">
      <c r="A81" s="42">
        <f t="shared" si="12"/>
        <v>65</v>
      </c>
      <c r="B81" s="35" t="s">
        <v>41</v>
      </c>
      <c r="C81" s="36" t="s">
        <v>91</v>
      </c>
      <c r="D81" s="37">
        <v>1</v>
      </c>
      <c r="E81" s="38" t="s">
        <v>13</v>
      </c>
      <c r="F81" s="39">
        <v>0.51</v>
      </c>
      <c r="G81" s="40" t="s">
        <v>13</v>
      </c>
      <c r="H81" s="41">
        <v>172</v>
      </c>
      <c r="I81" s="57">
        <f t="shared" si="13"/>
        <v>177.16</v>
      </c>
      <c r="J81" s="51">
        <f t="shared" si="11"/>
        <v>0.030000000000000027</v>
      </c>
      <c r="K81" s="57">
        <f aca="true" t="shared" si="14" ref="K81:K128">I81*1.05</f>
        <v>186.018</v>
      </c>
    </row>
    <row r="82" spans="1:11" s="23" customFormat="1" ht="18.75" customHeight="1">
      <c r="A82" s="42">
        <f t="shared" si="12"/>
        <v>66</v>
      </c>
      <c r="B82" s="35" t="s">
        <v>42</v>
      </c>
      <c r="C82" s="36" t="s">
        <v>120</v>
      </c>
      <c r="D82" s="37">
        <v>1</v>
      </c>
      <c r="E82" s="38">
        <v>40</v>
      </c>
      <c r="F82" s="39">
        <v>0.22</v>
      </c>
      <c r="G82" s="40">
        <f>E82*F82</f>
        <v>8.8</v>
      </c>
      <c r="H82" s="41">
        <v>228</v>
      </c>
      <c r="I82" s="57">
        <f t="shared" si="13"/>
        <v>234.84</v>
      </c>
      <c r="J82" s="51">
        <f t="shared" si="11"/>
        <v>0.030000000000000027</v>
      </c>
      <c r="K82" s="57">
        <f t="shared" si="14"/>
        <v>246.58200000000002</v>
      </c>
    </row>
    <row r="83" spans="1:11" s="12" customFormat="1" ht="18.75" customHeight="1">
      <c r="A83" s="42">
        <f t="shared" si="12"/>
        <v>67</v>
      </c>
      <c r="B83" s="35" t="s">
        <v>43</v>
      </c>
      <c r="C83" s="36" t="s">
        <v>119</v>
      </c>
      <c r="D83" s="37">
        <v>1</v>
      </c>
      <c r="E83" s="38">
        <v>10</v>
      </c>
      <c r="F83" s="39">
        <v>1.3</v>
      </c>
      <c r="G83" s="40">
        <f>E83*F83</f>
        <v>13</v>
      </c>
      <c r="H83" s="41">
        <v>705</v>
      </c>
      <c r="I83" s="57">
        <f t="shared" si="13"/>
        <v>726.15</v>
      </c>
      <c r="J83" s="51">
        <f t="shared" si="11"/>
        <v>0.030000000000000027</v>
      </c>
      <c r="K83" s="57">
        <f t="shared" si="14"/>
        <v>762.4575</v>
      </c>
    </row>
    <row r="84" spans="1:11" s="12" customFormat="1" ht="18.75" customHeight="1">
      <c r="A84" s="42">
        <f t="shared" si="12"/>
        <v>68</v>
      </c>
      <c r="B84" s="35" t="s">
        <v>44</v>
      </c>
      <c r="C84" s="36" t="s">
        <v>77</v>
      </c>
      <c r="D84" s="37">
        <v>1</v>
      </c>
      <c r="E84" s="38" t="s">
        <v>13</v>
      </c>
      <c r="F84" s="39">
        <v>0.156</v>
      </c>
      <c r="G84" s="40" t="s">
        <v>13</v>
      </c>
      <c r="H84" s="41">
        <v>66</v>
      </c>
      <c r="I84" s="57">
        <f>H84*1.02</f>
        <v>67.32000000000001</v>
      </c>
      <c r="J84" s="51">
        <f t="shared" si="11"/>
        <v>0.020000000000000018</v>
      </c>
      <c r="K84" s="57">
        <f t="shared" si="14"/>
        <v>70.686</v>
      </c>
    </row>
    <row r="85" spans="1:11" s="12" customFormat="1" ht="18.75" customHeight="1">
      <c r="A85" s="42">
        <f t="shared" si="12"/>
        <v>69</v>
      </c>
      <c r="B85" s="35" t="s">
        <v>45</v>
      </c>
      <c r="C85" s="36" t="s">
        <v>121</v>
      </c>
      <c r="D85" s="37">
        <v>1</v>
      </c>
      <c r="E85" s="38">
        <v>20</v>
      </c>
      <c r="F85" s="39">
        <v>0.58</v>
      </c>
      <c r="G85" s="40">
        <f>E85*F85</f>
        <v>11.6</v>
      </c>
      <c r="H85" s="41">
        <v>246</v>
      </c>
      <c r="I85" s="57">
        <f t="shared" si="13"/>
        <v>253.38</v>
      </c>
      <c r="J85" s="51">
        <f t="shared" si="11"/>
        <v>0.030000000000000027</v>
      </c>
      <c r="K85" s="57">
        <f t="shared" si="14"/>
        <v>266.049</v>
      </c>
    </row>
    <row r="86" spans="1:11" s="12" customFormat="1" ht="18.75" customHeight="1">
      <c r="A86" s="42">
        <f t="shared" si="12"/>
        <v>70</v>
      </c>
      <c r="B86" s="35" t="s">
        <v>45</v>
      </c>
      <c r="C86" s="36" t="s">
        <v>146</v>
      </c>
      <c r="D86" s="37">
        <v>1</v>
      </c>
      <c r="E86" s="38">
        <v>20</v>
      </c>
      <c r="F86" s="39">
        <v>0.72</v>
      </c>
      <c r="G86" s="40">
        <f>E86*F86</f>
        <v>14.399999999999999</v>
      </c>
      <c r="H86" s="41">
        <v>594</v>
      </c>
      <c r="I86" s="57">
        <f t="shared" si="13"/>
        <v>611.82</v>
      </c>
      <c r="J86" s="51">
        <f t="shared" si="11"/>
        <v>0.030000000000000027</v>
      </c>
      <c r="K86" s="57">
        <f t="shared" si="14"/>
        <v>642.4110000000001</v>
      </c>
    </row>
    <row r="87" spans="1:11" s="116" customFormat="1" ht="18.75" customHeight="1">
      <c r="A87" s="105">
        <f>A86+1</f>
        <v>71</v>
      </c>
      <c r="B87" s="106" t="s">
        <v>45</v>
      </c>
      <c r="C87" s="107" t="s">
        <v>202</v>
      </c>
      <c r="D87" s="108">
        <v>1</v>
      </c>
      <c r="E87" s="109">
        <v>20</v>
      </c>
      <c r="F87" s="110">
        <v>0.72</v>
      </c>
      <c r="G87" s="111">
        <f>E87*F87</f>
        <v>14.399999999999999</v>
      </c>
      <c r="H87" s="112">
        <v>409</v>
      </c>
      <c r="I87" s="113">
        <v>512</v>
      </c>
      <c r="J87" s="114"/>
      <c r="K87" s="113">
        <f t="shared" si="14"/>
        <v>537.6</v>
      </c>
    </row>
    <row r="88" spans="1:11" s="116" customFormat="1" ht="18.75" customHeight="1">
      <c r="A88" s="105">
        <f>A87+1</f>
        <v>72</v>
      </c>
      <c r="B88" s="106" t="s">
        <v>45</v>
      </c>
      <c r="C88" s="107" t="s">
        <v>170</v>
      </c>
      <c r="D88" s="108">
        <v>1</v>
      </c>
      <c r="E88" s="109">
        <v>20</v>
      </c>
      <c r="F88" s="110">
        <v>0.72</v>
      </c>
      <c r="G88" s="111">
        <f>E88*F88</f>
        <v>14.399999999999999</v>
      </c>
      <c r="H88" s="112">
        <v>409</v>
      </c>
      <c r="I88" s="113">
        <f t="shared" si="13"/>
        <v>421.27000000000004</v>
      </c>
      <c r="J88" s="114">
        <f t="shared" si="11"/>
        <v>0.030000000000000027</v>
      </c>
      <c r="K88" s="113">
        <f t="shared" si="14"/>
        <v>442.3335000000001</v>
      </c>
    </row>
    <row r="89" spans="1:11" s="116" customFormat="1" ht="18.75" customHeight="1">
      <c r="A89" s="105">
        <f t="shared" si="12"/>
        <v>73</v>
      </c>
      <c r="B89" s="106" t="s">
        <v>74</v>
      </c>
      <c r="C89" s="107" t="s">
        <v>162</v>
      </c>
      <c r="D89" s="108">
        <v>1</v>
      </c>
      <c r="E89" s="109">
        <v>10</v>
      </c>
      <c r="F89" s="110">
        <v>0.702</v>
      </c>
      <c r="G89" s="111">
        <f>E89*F89</f>
        <v>7.02</v>
      </c>
      <c r="H89" s="112">
        <v>277</v>
      </c>
      <c r="I89" s="113">
        <f t="shared" si="13"/>
        <v>285.31</v>
      </c>
      <c r="J89" s="114">
        <f t="shared" si="11"/>
        <v>0.030000000000000027</v>
      </c>
      <c r="K89" s="113">
        <f t="shared" si="14"/>
        <v>299.57550000000003</v>
      </c>
    </row>
    <row r="90" spans="1:11" s="116" customFormat="1" ht="18.75" customHeight="1">
      <c r="A90" s="105">
        <f t="shared" si="12"/>
        <v>74</v>
      </c>
      <c r="B90" s="106" t="s">
        <v>74</v>
      </c>
      <c r="C90" s="107" t="s">
        <v>147</v>
      </c>
      <c r="D90" s="108">
        <v>1</v>
      </c>
      <c r="E90" s="109">
        <v>10</v>
      </c>
      <c r="F90" s="110">
        <v>0.84</v>
      </c>
      <c r="G90" s="111">
        <v>8.68</v>
      </c>
      <c r="H90" s="112">
        <v>627</v>
      </c>
      <c r="I90" s="113">
        <f t="shared" si="13"/>
        <v>645.8100000000001</v>
      </c>
      <c r="J90" s="114">
        <f t="shared" si="11"/>
        <v>0.030000000000000027</v>
      </c>
      <c r="K90" s="113">
        <f t="shared" si="14"/>
        <v>678.1005000000001</v>
      </c>
    </row>
    <row r="91" spans="1:11" s="116" customFormat="1" ht="24.75" customHeight="1">
      <c r="A91" s="105">
        <f>A90+1</f>
        <v>75</v>
      </c>
      <c r="B91" s="106" t="s">
        <v>74</v>
      </c>
      <c r="C91" s="107" t="s">
        <v>203</v>
      </c>
      <c r="D91" s="108">
        <v>1</v>
      </c>
      <c r="E91" s="109">
        <v>10</v>
      </c>
      <c r="F91" s="110">
        <v>0.84</v>
      </c>
      <c r="G91" s="111">
        <v>8.68</v>
      </c>
      <c r="H91" s="112">
        <v>440</v>
      </c>
      <c r="I91" s="113">
        <v>546</v>
      </c>
      <c r="J91" s="114"/>
      <c r="K91" s="113">
        <f t="shared" si="14"/>
        <v>573.3000000000001</v>
      </c>
    </row>
    <row r="92" spans="1:11" s="116" customFormat="1" ht="18.75" customHeight="1">
      <c r="A92" s="105">
        <f>A91+1</f>
        <v>76</v>
      </c>
      <c r="B92" s="106" t="s">
        <v>74</v>
      </c>
      <c r="C92" s="107" t="s">
        <v>171</v>
      </c>
      <c r="D92" s="108">
        <v>1</v>
      </c>
      <c r="E92" s="109">
        <v>10</v>
      </c>
      <c r="F92" s="110">
        <v>0.84</v>
      </c>
      <c r="G92" s="111">
        <v>8.68</v>
      </c>
      <c r="H92" s="112">
        <v>440</v>
      </c>
      <c r="I92" s="113">
        <f t="shared" si="13"/>
        <v>453.2</v>
      </c>
      <c r="J92" s="114">
        <f t="shared" si="11"/>
        <v>0.030000000000000027</v>
      </c>
      <c r="K92" s="113">
        <f t="shared" si="14"/>
        <v>475.86</v>
      </c>
    </row>
    <row r="93" spans="1:11" s="116" customFormat="1" ht="22.5" customHeight="1">
      <c r="A93" s="105">
        <f t="shared" si="12"/>
        <v>77</v>
      </c>
      <c r="B93" s="106" t="s">
        <v>130</v>
      </c>
      <c r="C93" s="107" t="s">
        <v>148</v>
      </c>
      <c r="D93" s="108">
        <v>1</v>
      </c>
      <c r="E93" s="109">
        <v>12</v>
      </c>
      <c r="F93" s="110">
        <v>0.84</v>
      </c>
      <c r="G93" s="111">
        <v>9.7</v>
      </c>
      <c r="H93" s="112">
        <v>642</v>
      </c>
      <c r="I93" s="113">
        <f t="shared" si="13"/>
        <v>661.26</v>
      </c>
      <c r="J93" s="114">
        <f t="shared" si="11"/>
        <v>0.030000000000000027</v>
      </c>
      <c r="K93" s="113">
        <f t="shared" si="14"/>
        <v>694.323</v>
      </c>
    </row>
    <row r="94" spans="1:11" s="116" customFormat="1" ht="22.5" customHeight="1">
      <c r="A94" s="105">
        <f>A93+1</f>
        <v>78</v>
      </c>
      <c r="B94" s="106" t="s">
        <v>130</v>
      </c>
      <c r="C94" s="107" t="s">
        <v>204</v>
      </c>
      <c r="D94" s="108">
        <v>1</v>
      </c>
      <c r="E94" s="109">
        <v>12</v>
      </c>
      <c r="F94" s="110">
        <v>0.84</v>
      </c>
      <c r="G94" s="111">
        <v>9.7</v>
      </c>
      <c r="H94" s="112">
        <v>457</v>
      </c>
      <c r="I94" s="113">
        <v>561</v>
      </c>
      <c r="J94" s="114"/>
      <c r="K94" s="113">
        <f t="shared" si="14"/>
        <v>589.0500000000001</v>
      </c>
    </row>
    <row r="95" spans="1:11" s="12" customFormat="1" ht="18.75" customHeight="1">
      <c r="A95" s="42">
        <f>A94+1</f>
        <v>79</v>
      </c>
      <c r="B95" s="35" t="s">
        <v>130</v>
      </c>
      <c r="C95" s="36" t="s">
        <v>172</v>
      </c>
      <c r="D95" s="37">
        <v>1</v>
      </c>
      <c r="E95" s="38">
        <v>12</v>
      </c>
      <c r="F95" s="39">
        <v>0.84</v>
      </c>
      <c r="G95" s="40">
        <v>9.7</v>
      </c>
      <c r="H95" s="41">
        <v>457</v>
      </c>
      <c r="I95" s="57">
        <f t="shared" si="13"/>
        <v>470.71000000000004</v>
      </c>
      <c r="J95" s="51">
        <f t="shared" si="11"/>
        <v>0.030000000000000027</v>
      </c>
      <c r="K95" s="57">
        <f t="shared" si="14"/>
        <v>494.24550000000005</v>
      </c>
    </row>
    <row r="96" spans="1:11" s="22" customFormat="1" ht="21.75" customHeight="1">
      <c r="A96" s="42">
        <f t="shared" si="12"/>
        <v>80</v>
      </c>
      <c r="B96" s="35" t="s">
        <v>130</v>
      </c>
      <c r="C96" s="36" t="s">
        <v>127</v>
      </c>
      <c r="D96" s="37">
        <v>1</v>
      </c>
      <c r="E96" s="38">
        <v>12</v>
      </c>
      <c r="F96" s="39">
        <v>0.68</v>
      </c>
      <c r="G96" s="40">
        <v>8.26</v>
      </c>
      <c r="H96" s="41">
        <v>282</v>
      </c>
      <c r="I96" s="57">
        <f t="shared" si="13"/>
        <v>290.46</v>
      </c>
      <c r="J96" s="51">
        <f t="shared" si="11"/>
        <v>0.030000000000000027</v>
      </c>
      <c r="K96" s="57">
        <f t="shared" si="14"/>
        <v>304.983</v>
      </c>
    </row>
    <row r="97" spans="1:11" s="22" customFormat="1" ht="21.75" customHeight="1">
      <c r="A97" s="42">
        <f t="shared" si="12"/>
        <v>81</v>
      </c>
      <c r="B97" s="35" t="s">
        <v>153</v>
      </c>
      <c r="C97" s="36" t="s">
        <v>149</v>
      </c>
      <c r="D97" s="37">
        <v>1</v>
      </c>
      <c r="E97" s="38">
        <v>12</v>
      </c>
      <c r="F97" s="39">
        <v>0.84</v>
      </c>
      <c r="G97" s="40">
        <v>9.7</v>
      </c>
      <c r="H97" s="41">
        <f>H93</f>
        <v>642</v>
      </c>
      <c r="I97" s="57">
        <f t="shared" si="13"/>
        <v>661.26</v>
      </c>
      <c r="J97" s="51">
        <f t="shared" si="11"/>
        <v>0.030000000000000027</v>
      </c>
      <c r="K97" s="57">
        <f t="shared" si="14"/>
        <v>694.323</v>
      </c>
    </row>
    <row r="98" spans="1:11" s="115" customFormat="1" ht="21.75" customHeight="1">
      <c r="A98" s="105">
        <f t="shared" si="12"/>
        <v>82</v>
      </c>
      <c r="B98" s="106" t="s">
        <v>153</v>
      </c>
      <c r="C98" s="107" t="s">
        <v>205</v>
      </c>
      <c r="D98" s="108">
        <v>1</v>
      </c>
      <c r="E98" s="109">
        <v>12</v>
      </c>
      <c r="F98" s="110">
        <v>0.84</v>
      </c>
      <c r="G98" s="111">
        <v>9.7</v>
      </c>
      <c r="H98" s="112">
        <f>H94</f>
        <v>457</v>
      </c>
      <c r="I98" s="113">
        <v>561</v>
      </c>
      <c r="J98" s="114"/>
      <c r="K98" s="113">
        <f t="shared" si="14"/>
        <v>589.0500000000001</v>
      </c>
    </row>
    <row r="99" spans="1:11" s="115" customFormat="1" ht="21.75" customHeight="1">
      <c r="A99" s="105">
        <f>A98+1</f>
        <v>83</v>
      </c>
      <c r="B99" s="106" t="s">
        <v>153</v>
      </c>
      <c r="C99" s="107" t="s">
        <v>173</v>
      </c>
      <c r="D99" s="108">
        <v>1</v>
      </c>
      <c r="E99" s="109">
        <v>12</v>
      </c>
      <c r="F99" s="110">
        <v>0.84</v>
      </c>
      <c r="G99" s="111">
        <v>9.7</v>
      </c>
      <c r="H99" s="112">
        <f>H95</f>
        <v>457</v>
      </c>
      <c r="I99" s="113">
        <f t="shared" si="13"/>
        <v>470.71000000000004</v>
      </c>
      <c r="J99" s="114">
        <f t="shared" si="11"/>
        <v>0.030000000000000027</v>
      </c>
      <c r="K99" s="113">
        <f t="shared" si="14"/>
        <v>494.24550000000005</v>
      </c>
    </row>
    <row r="100" spans="1:11" s="115" customFormat="1" ht="21.75" customHeight="1">
      <c r="A100" s="105">
        <f t="shared" si="12"/>
        <v>84</v>
      </c>
      <c r="B100" s="106" t="s">
        <v>153</v>
      </c>
      <c r="C100" s="107" t="s">
        <v>132</v>
      </c>
      <c r="D100" s="108">
        <v>1</v>
      </c>
      <c r="E100" s="109">
        <v>12</v>
      </c>
      <c r="F100" s="110">
        <v>0.68</v>
      </c>
      <c r="G100" s="111">
        <v>8.26</v>
      </c>
      <c r="H100" s="112">
        <f>H96</f>
        <v>282</v>
      </c>
      <c r="I100" s="113">
        <f t="shared" si="13"/>
        <v>290.46</v>
      </c>
      <c r="J100" s="114">
        <f t="shared" si="11"/>
        <v>0.030000000000000027</v>
      </c>
      <c r="K100" s="113">
        <f t="shared" si="14"/>
        <v>304.983</v>
      </c>
    </row>
    <row r="101" spans="1:11" s="115" customFormat="1" ht="21.75" customHeight="1">
      <c r="A101" s="105">
        <f t="shared" si="12"/>
        <v>85</v>
      </c>
      <c r="B101" s="106" t="s">
        <v>131</v>
      </c>
      <c r="C101" s="107" t="s">
        <v>149</v>
      </c>
      <c r="D101" s="108">
        <v>1</v>
      </c>
      <c r="E101" s="109">
        <v>12</v>
      </c>
      <c r="F101" s="110">
        <v>0.84</v>
      </c>
      <c r="G101" s="111">
        <v>9.7</v>
      </c>
      <c r="H101" s="112">
        <f>H93</f>
        <v>642</v>
      </c>
      <c r="I101" s="113">
        <f t="shared" si="13"/>
        <v>661.26</v>
      </c>
      <c r="J101" s="114">
        <f t="shared" si="11"/>
        <v>0.030000000000000027</v>
      </c>
      <c r="K101" s="113">
        <f t="shared" si="14"/>
        <v>694.323</v>
      </c>
    </row>
    <row r="102" spans="1:11" s="115" customFormat="1" ht="21.75" customHeight="1">
      <c r="A102" s="105">
        <f>A101+1</f>
        <v>86</v>
      </c>
      <c r="B102" s="106" t="s">
        <v>131</v>
      </c>
      <c r="C102" s="107" t="s">
        <v>205</v>
      </c>
      <c r="D102" s="108">
        <v>1</v>
      </c>
      <c r="E102" s="109">
        <v>12</v>
      </c>
      <c r="F102" s="110">
        <v>0.84</v>
      </c>
      <c r="G102" s="111">
        <v>9.7</v>
      </c>
      <c r="H102" s="112">
        <f>H94</f>
        <v>457</v>
      </c>
      <c r="I102" s="113">
        <v>561</v>
      </c>
      <c r="J102" s="114"/>
      <c r="K102" s="113">
        <f t="shared" si="14"/>
        <v>589.0500000000001</v>
      </c>
    </row>
    <row r="103" spans="1:11" s="22" customFormat="1" ht="21.75" customHeight="1">
      <c r="A103" s="14">
        <f>A102+1</f>
        <v>87</v>
      </c>
      <c r="B103" s="19" t="s">
        <v>131</v>
      </c>
      <c r="C103" s="8" t="s">
        <v>173</v>
      </c>
      <c r="D103" s="9">
        <v>1</v>
      </c>
      <c r="E103" s="10">
        <v>12</v>
      </c>
      <c r="F103" s="7">
        <v>0.84</v>
      </c>
      <c r="G103" s="15">
        <v>9.7</v>
      </c>
      <c r="H103" s="21">
        <f>H95</f>
        <v>457</v>
      </c>
      <c r="I103" s="57">
        <f>H103*1.03</f>
        <v>470.71000000000004</v>
      </c>
      <c r="J103" s="51">
        <f t="shared" si="11"/>
        <v>0.030000000000000027</v>
      </c>
      <c r="K103" s="57">
        <f t="shared" si="14"/>
        <v>494.24550000000005</v>
      </c>
    </row>
    <row r="104" spans="1:11" s="22" customFormat="1" ht="24" customHeight="1">
      <c r="A104" s="85">
        <f>A103+1</f>
        <v>88</v>
      </c>
      <c r="B104" s="86" t="s">
        <v>131</v>
      </c>
      <c r="C104" s="87" t="s">
        <v>132</v>
      </c>
      <c r="D104" s="88">
        <v>1</v>
      </c>
      <c r="E104" s="89">
        <v>12</v>
      </c>
      <c r="F104" s="90">
        <v>0.68</v>
      </c>
      <c r="G104" s="91">
        <v>8.26</v>
      </c>
      <c r="H104" s="92">
        <f>H96</f>
        <v>282</v>
      </c>
      <c r="I104" s="74">
        <f>H104*1.03</f>
        <v>290.46</v>
      </c>
      <c r="J104" s="51">
        <f t="shared" si="11"/>
        <v>0.030000000000000027</v>
      </c>
      <c r="K104" s="57">
        <f t="shared" si="14"/>
        <v>304.983</v>
      </c>
    </row>
    <row r="105" spans="1:11" s="12" customFormat="1" ht="15.75" customHeight="1">
      <c r="A105" s="139" t="s">
        <v>111</v>
      </c>
      <c r="B105" s="140"/>
      <c r="C105" s="140"/>
      <c r="D105" s="140"/>
      <c r="E105" s="140"/>
      <c r="F105" s="140"/>
      <c r="G105" s="140"/>
      <c r="H105" s="148"/>
      <c r="I105" s="77"/>
      <c r="J105" s="84"/>
      <c r="K105" s="79"/>
    </row>
    <row r="106" spans="1:11" s="22" customFormat="1" ht="18.75" customHeight="1">
      <c r="A106" s="18">
        <f>A104+1</f>
        <v>89</v>
      </c>
      <c r="B106" s="93" t="s">
        <v>46</v>
      </c>
      <c r="C106" s="94" t="s">
        <v>122</v>
      </c>
      <c r="D106" s="95">
        <v>1</v>
      </c>
      <c r="E106" s="96">
        <v>24</v>
      </c>
      <c r="F106" s="97">
        <v>0.62</v>
      </c>
      <c r="G106" s="98">
        <f>E106*F106</f>
        <v>14.879999999999999</v>
      </c>
      <c r="H106" s="21">
        <v>222</v>
      </c>
      <c r="I106" s="75">
        <f>H106*1.03</f>
        <v>228.66</v>
      </c>
      <c r="J106" s="51">
        <f aca="true" t="shared" si="15" ref="J106:J128">I106/H106-1</f>
        <v>0.030000000000000027</v>
      </c>
      <c r="K106" s="57">
        <f t="shared" si="14"/>
        <v>240.09300000000002</v>
      </c>
    </row>
    <row r="107" spans="1:11" s="22" customFormat="1" ht="18.75" customHeight="1">
      <c r="A107" s="14">
        <f aca="true" t="shared" si="16" ref="A107:A128">A106+1</f>
        <v>90</v>
      </c>
      <c r="B107" s="19" t="s">
        <v>47</v>
      </c>
      <c r="C107" s="8" t="s">
        <v>92</v>
      </c>
      <c r="D107" s="9">
        <v>1</v>
      </c>
      <c r="E107" s="10" t="s">
        <v>13</v>
      </c>
      <c r="F107" s="7">
        <v>0.34</v>
      </c>
      <c r="G107" s="15" t="s">
        <v>13</v>
      </c>
      <c r="H107" s="21">
        <v>115</v>
      </c>
      <c r="I107" s="57">
        <f>H107*1.03</f>
        <v>118.45</v>
      </c>
      <c r="J107" s="51">
        <f t="shared" si="15"/>
        <v>0.030000000000000027</v>
      </c>
      <c r="K107" s="57">
        <f t="shared" si="14"/>
        <v>124.3725</v>
      </c>
    </row>
    <row r="108" spans="1:11" s="3" customFormat="1" ht="18.75" customHeight="1">
      <c r="A108" s="14">
        <f t="shared" si="16"/>
        <v>91</v>
      </c>
      <c r="B108" s="19" t="s">
        <v>48</v>
      </c>
      <c r="C108" s="8" t="s">
        <v>49</v>
      </c>
      <c r="D108" s="9">
        <v>1</v>
      </c>
      <c r="E108" s="10" t="s">
        <v>13</v>
      </c>
      <c r="F108" s="7">
        <v>0.03</v>
      </c>
      <c r="G108" s="15" t="s">
        <v>13</v>
      </c>
      <c r="H108" s="21">
        <v>16</v>
      </c>
      <c r="I108" s="57">
        <f>H108*1.03</f>
        <v>16.48</v>
      </c>
      <c r="J108" s="51">
        <f t="shared" si="15"/>
        <v>0.030000000000000027</v>
      </c>
      <c r="K108" s="58">
        <f t="shared" si="14"/>
        <v>17.304000000000002</v>
      </c>
    </row>
    <row r="109" spans="1:11" s="22" customFormat="1" ht="18.75" customHeight="1">
      <c r="A109" s="42">
        <f t="shared" si="16"/>
        <v>92</v>
      </c>
      <c r="B109" s="35" t="s">
        <v>50</v>
      </c>
      <c r="C109" s="36" t="s">
        <v>93</v>
      </c>
      <c r="D109" s="37">
        <v>1</v>
      </c>
      <c r="E109" s="38">
        <v>10</v>
      </c>
      <c r="F109" s="39">
        <v>1.58</v>
      </c>
      <c r="G109" s="40">
        <f>E109*F109</f>
        <v>15.8</v>
      </c>
      <c r="H109" s="41">
        <v>430</v>
      </c>
      <c r="I109" s="57">
        <f aca="true" t="shared" si="17" ref="I109:I115">H109*1.03</f>
        <v>442.90000000000003</v>
      </c>
      <c r="J109" s="51">
        <f t="shared" si="15"/>
        <v>0.030000000000000027</v>
      </c>
      <c r="K109" s="57">
        <f t="shared" si="14"/>
        <v>465.0450000000001</v>
      </c>
    </row>
    <row r="110" spans="1:11" s="22" customFormat="1" ht="18.75" customHeight="1">
      <c r="A110" s="42">
        <f t="shared" si="16"/>
        <v>93</v>
      </c>
      <c r="B110" s="35" t="s">
        <v>50</v>
      </c>
      <c r="C110" s="36" t="s">
        <v>94</v>
      </c>
      <c r="D110" s="37">
        <v>1</v>
      </c>
      <c r="E110" s="38">
        <v>6</v>
      </c>
      <c r="F110" s="39">
        <v>1.7</v>
      </c>
      <c r="G110" s="40">
        <f>E110*F110</f>
        <v>10.2</v>
      </c>
      <c r="H110" s="41">
        <v>450</v>
      </c>
      <c r="I110" s="57">
        <f t="shared" si="17"/>
        <v>463.5</v>
      </c>
      <c r="J110" s="51">
        <f t="shared" si="15"/>
        <v>0.030000000000000027</v>
      </c>
      <c r="K110" s="57">
        <f t="shared" si="14"/>
        <v>486.675</v>
      </c>
    </row>
    <row r="111" spans="1:11" s="22" customFormat="1" ht="18.75" customHeight="1">
      <c r="A111" s="42">
        <f t="shared" si="16"/>
        <v>94</v>
      </c>
      <c r="B111" s="35" t="s">
        <v>51</v>
      </c>
      <c r="C111" s="36" t="s">
        <v>95</v>
      </c>
      <c r="D111" s="37">
        <v>1</v>
      </c>
      <c r="E111" s="38" t="s">
        <v>13</v>
      </c>
      <c r="F111" s="39">
        <v>0.882</v>
      </c>
      <c r="G111" s="40" t="s">
        <v>13</v>
      </c>
      <c r="H111" s="41">
        <v>275</v>
      </c>
      <c r="I111" s="57">
        <f t="shared" si="17"/>
        <v>283.25</v>
      </c>
      <c r="J111" s="51">
        <f t="shared" si="15"/>
        <v>0.030000000000000027</v>
      </c>
      <c r="K111" s="57">
        <f t="shared" si="14"/>
        <v>297.4125</v>
      </c>
    </row>
    <row r="112" spans="1:11" s="23" customFormat="1" ht="18.75" customHeight="1">
      <c r="A112" s="42">
        <f t="shared" si="16"/>
        <v>95</v>
      </c>
      <c r="B112" s="35" t="s">
        <v>52</v>
      </c>
      <c r="C112" s="36" t="s">
        <v>96</v>
      </c>
      <c r="D112" s="37">
        <v>1</v>
      </c>
      <c r="E112" s="38">
        <v>12</v>
      </c>
      <c r="F112" s="39">
        <v>1.02</v>
      </c>
      <c r="G112" s="40">
        <f>E112*F112</f>
        <v>12.24</v>
      </c>
      <c r="H112" s="41">
        <v>342</v>
      </c>
      <c r="I112" s="57">
        <f t="shared" si="17"/>
        <v>352.26</v>
      </c>
      <c r="J112" s="51">
        <f t="shared" si="15"/>
        <v>0.030000000000000027</v>
      </c>
      <c r="K112" s="57">
        <f t="shared" si="14"/>
        <v>369.873</v>
      </c>
    </row>
    <row r="113" spans="1:11" s="23" customFormat="1" ht="18.75" customHeight="1">
      <c r="A113" s="42">
        <f t="shared" si="16"/>
        <v>96</v>
      </c>
      <c r="B113" s="35" t="s">
        <v>53</v>
      </c>
      <c r="C113" s="36" t="s">
        <v>97</v>
      </c>
      <c r="D113" s="37">
        <v>1</v>
      </c>
      <c r="E113" s="38" t="s">
        <v>13</v>
      </c>
      <c r="F113" s="39">
        <v>0.526</v>
      </c>
      <c r="G113" s="40" t="s">
        <v>13</v>
      </c>
      <c r="H113" s="41">
        <v>185</v>
      </c>
      <c r="I113" s="57">
        <f t="shared" si="17"/>
        <v>190.55</v>
      </c>
      <c r="J113" s="51">
        <f t="shared" si="15"/>
        <v>0.030000000000000027</v>
      </c>
      <c r="K113" s="57">
        <f t="shared" si="14"/>
        <v>200.07750000000001</v>
      </c>
    </row>
    <row r="114" spans="1:11" s="23" customFormat="1" ht="18.75" customHeight="1">
      <c r="A114" s="42">
        <f t="shared" si="16"/>
        <v>97</v>
      </c>
      <c r="B114" s="35" t="s">
        <v>55</v>
      </c>
      <c r="C114" s="36" t="s">
        <v>98</v>
      </c>
      <c r="D114" s="37">
        <v>1</v>
      </c>
      <c r="E114" s="38">
        <v>20</v>
      </c>
      <c r="F114" s="39">
        <v>0.94</v>
      </c>
      <c r="G114" s="40">
        <f>E114*F114</f>
        <v>18.799999999999997</v>
      </c>
      <c r="H114" s="41">
        <v>244</v>
      </c>
      <c r="I114" s="57">
        <f t="shared" si="17"/>
        <v>251.32</v>
      </c>
      <c r="J114" s="51">
        <f t="shared" si="15"/>
        <v>0.030000000000000027</v>
      </c>
      <c r="K114" s="57">
        <f t="shared" si="14"/>
        <v>263.886</v>
      </c>
    </row>
    <row r="115" spans="1:11" s="12" customFormat="1" ht="18.75" customHeight="1">
      <c r="A115" s="42">
        <f t="shared" si="16"/>
        <v>98</v>
      </c>
      <c r="B115" s="35" t="s">
        <v>55</v>
      </c>
      <c r="C115" s="36" t="s">
        <v>99</v>
      </c>
      <c r="D115" s="37">
        <v>1</v>
      </c>
      <c r="E115" s="38">
        <v>12</v>
      </c>
      <c r="F115" s="39">
        <v>1</v>
      </c>
      <c r="G115" s="40">
        <f>E115*F115</f>
        <v>12</v>
      </c>
      <c r="H115" s="41">
        <v>262</v>
      </c>
      <c r="I115" s="57">
        <f t="shared" si="17"/>
        <v>269.86</v>
      </c>
      <c r="J115" s="51">
        <f t="shared" si="15"/>
        <v>0.030000000000000027</v>
      </c>
      <c r="K115" s="57">
        <f t="shared" si="14"/>
        <v>283.353</v>
      </c>
    </row>
    <row r="116" spans="1:11" s="12" customFormat="1" ht="18.75" customHeight="1">
      <c r="A116" s="14">
        <f t="shared" si="16"/>
        <v>99</v>
      </c>
      <c r="B116" s="19" t="s">
        <v>56</v>
      </c>
      <c r="C116" s="8" t="s">
        <v>100</v>
      </c>
      <c r="D116" s="9">
        <v>1</v>
      </c>
      <c r="E116" s="10" t="s">
        <v>13</v>
      </c>
      <c r="F116" s="7">
        <v>0.315</v>
      </c>
      <c r="G116" s="15" t="s">
        <v>13</v>
      </c>
      <c r="H116" s="21">
        <v>114</v>
      </c>
      <c r="I116" s="57">
        <f>H116*1.03</f>
        <v>117.42</v>
      </c>
      <c r="J116" s="51">
        <f t="shared" si="15"/>
        <v>0.030000000000000027</v>
      </c>
      <c r="K116" s="57">
        <f t="shared" si="14"/>
        <v>123.29100000000001</v>
      </c>
    </row>
    <row r="117" spans="1:11" s="12" customFormat="1" ht="18.75" customHeight="1">
      <c r="A117" s="14">
        <f t="shared" si="16"/>
        <v>100</v>
      </c>
      <c r="B117" s="19" t="s">
        <v>176</v>
      </c>
      <c r="C117" s="8" t="s">
        <v>179</v>
      </c>
      <c r="D117" s="9">
        <v>1</v>
      </c>
      <c r="E117" s="10">
        <v>40</v>
      </c>
      <c r="F117" s="7">
        <v>0.036</v>
      </c>
      <c r="G117" s="15">
        <f>E117*F117</f>
        <v>1.44</v>
      </c>
      <c r="H117" s="21">
        <v>58</v>
      </c>
      <c r="I117" s="57">
        <f>H117*1.02</f>
        <v>59.160000000000004</v>
      </c>
      <c r="J117" s="51">
        <f t="shared" si="15"/>
        <v>0.020000000000000018</v>
      </c>
      <c r="K117" s="57">
        <f t="shared" si="14"/>
        <v>62.11800000000001</v>
      </c>
    </row>
    <row r="118" spans="1:11" s="12" customFormat="1" ht="18.75" customHeight="1">
      <c r="A118" s="14">
        <f t="shared" si="16"/>
        <v>101</v>
      </c>
      <c r="B118" s="19" t="s">
        <v>200</v>
      </c>
      <c r="C118" s="8" t="s">
        <v>198</v>
      </c>
      <c r="D118" s="9">
        <v>1</v>
      </c>
      <c r="E118" s="10">
        <v>40</v>
      </c>
      <c r="F118" s="7">
        <v>0.036</v>
      </c>
      <c r="G118" s="15">
        <f>E118*F118</f>
        <v>1.44</v>
      </c>
      <c r="H118" s="21">
        <v>95.8</v>
      </c>
      <c r="I118" s="57">
        <f>H118*1.02</f>
        <v>97.716</v>
      </c>
      <c r="J118" s="51">
        <f t="shared" si="15"/>
        <v>0.020000000000000018</v>
      </c>
      <c r="K118" s="57">
        <f t="shared" si="14"/>
        <v>102.6018</v>
      </c>
    </row>
    <row r="119" spans="1:11" s="12" customFormat="1" ht="18.75" customHeight="1">
      <c r="A119" s="14">
        <f t="shared" si="16"/>
        <v>102</v>
      </c>
      <c r="B119" s="19" t="s">
        <v>177</v>
      </c>
      <c r="C119" s="8" t="s">
        <v>178</v>
      </c>
      <c r="D119" s="9">
        <v>1</v>
      </c>
      <c r="E119" s="10">
        <v>500</v>
      </c>
      <c r="F119" s="7">
        <v>0.0042</v>
      </c>
      <c r="G119" s="15">
        <f>E119*F119</f>
        <v>2.1</v>
      </c>
      <c r="H119" s="21">
        <v>7.5</v>
      </c>
      <c r="I119" s="57">
        <f>H119*1.02</f>
        <v>7.65</v>
      </c>
      <c r="J119" s="51">
        <f t="shared" si="15"/>
        <v>0.020000000000000018</v>
      </c>
      <c r="K119" s="57">
        <f t="shared" si="14"/>
        <v>8.0325</v>
      </c>
    </row>
    <row r="120" spans="1:11" s="12" customFormat="1" ht="25.5" customHeight="1">
      <c r="A120" s="14">
        <f t="shared" si="16"/>
        <v>103</v>
      </c>
      <c r="B120" s="19" t="s">
        <v>185</v>
      </c>
      <c r="C120" s="8" t="s">
        <v>186</v>
      </c>
      <c r="D120" s="9">
        <v>1</v>
      </c>
      <c r="E120" s="10">
        <v>40</v>
      </c>
      <c r="F120" s="7">
        <f>0.036+0.004*2</f>
        <v>0.044</v>
      </c>
      <c r="G120" s="15">
        <f>E120*F120</f>
        <v>1.7599999999999998</v>
      </c>
      <c r="H120" s="24">
        <v>75</v>
      </c>
      <c r="I120" s="57">
        <f>H120*1.02</f>
        <v>76.5</v>
      </c>
      <c r="J120" s="51">
        <f t="shared" si="15"/>
        <v>0.020000000000000018</v>
      </c>
      <c r="K120" s="57">
        <f t="shared" si="14"/>
        <v>80.325</v>
      </c>
    </row>
    <row r="121" spans="1:11" ht="18.75" customHeight="1">
      <c r="A121" s="14">
        <f t="shared" si="16"/>
        <v>104</v>
      </c>
      <c r="B121" s="19" t="s">
        <v>57</v>
      </c>
      <c r="C121" s="8" t="s">
        <v>101</v>
      </c>
      <c r="D121" s="9">
        <v>1</v>
      </c>
      <c r="E121" s="10">
        <v>18</v>
      </c>
      <c r="F121" s="7">
        <v>0.84</v>
      </c>
      <c r="G121" s="15">
        <f>E121*F121</f>
        <v>15.12</v>
      </c>
      <c r="H121" s="21">
        <v>303</v>
      </c>
      <c r="I121" s="57">
        <f>H121*1.03</f>
        <v>312.09000000000003</v>
      </c>
      <c r="J121" s="51">
        <f t="shared" si="15"/>
        <v>0.030000000000000027</v>
      </c>
      <c r="K121" s="57">
        <f t="shared" si="14"/>
        <v>327.69450000000006</v>
      </c>
    </row>
    <row r="122" spans="1:11" ht="18.75" customHeight="1">
      <c r="A122" s="14">
        <f t="shared" si="16"/>
        <v>105</v>
      </c>
      <c r="B122" s="19" t="s">
        <v>57</v>
      </c>
      <c r="C122" s="8" t="s">
        <v>102</v>
      </c>
      <c r="D122" s="9">
        <v>1</v>
      </c>
      <c r="E122" s="10">
        <v>20</v>
      </c>
      <c r="F122" s="7">
        <v>0.454</v>
      </c>
      <c r="G122" s="15">
        <f>F122*E122</f>
        <v>9.08</v>
      </c>
      <c r="H122" s="21">
        <v>209</v>
      </c>
      <c r="I122" s="57">
        <f aca="true" t="shared" si="18" ref="I122:I128">H122*1.03</f>
        <v>215.27</v>
      </c>
      <c r="J122" s="51">
        <f t="shared" si="15"/>
        <v>0.030000000000000027</v>
      </c>
      <c r="K122" s="57">
        <f t="shared" si="14"/>
        <v>226.03350000000003</v>
      </c>
    </row>
    <row r="123" spans="1:11" s="12" customFormat="1" ht="18.75" customHeight="1">
      <c r="A123" s="42">
        <f t="shared" si="16"/>
        <v>106</v>
      </c>
      <c r="B123" s="35" t="s">
        <v>58</v>
      </c>
      <c r="C123" s="36" t="s">
        <v>103</v>
      </c>
      <c r="D123" s="37">
        <v>1</v>
      </c>
      <c r="E123" s="38">
        <v>12</v>
      </c>
      <c r="F123" s="39">
        <v>1.46</v>
      </c>
      <c r="G123" s="40">
        <f>E123*F123</f>
        <v>17.52</v>
      </c>
      <c r="H123" s="41">
        <v>402</v>
      </c>
      <c r="I123" s="57">
        <f t="shared" si="18"/>
        <v>414.06</v>
      </c>
      <c r="J123" s="51">
        <f t="shared" si="15"/>
        <v>0.030000000000000027</v>
      </c>
      <c r="K123" s="57">
        <f t="shared" si="14"/>
        <v>434.76300000000003</v>
      </c>
    </row>
    <row r="124" spans="1:11" s="12" customFormat="1" ht="18.75" customHeight="1">
      <c r="A124" s="42">
        <f t="shared" si="16"/>
        <v>107</v>
      </c>
      <c r="B124" s="35" t="s">
        <v>58</v>
      </c>
      <c r="C124" s="36" t="s">
        <v>54</v>
      </c>
      <c r="D124" s="37">
        <v>1</v>
      </c>
      <c r="E124" s="38">
        <v>20</v>
      </c>
      <c r="F124" s="39">
        <v>0.544</v>
      </c>
      <c r="G124" s="40">
        <f>F124*E124</f>
        <v>10.88</v>
      </c>
      <c r="H124" s="41">
        <v>235</v>
      </c>
      <c r="I124" s="57">
        <f t="shared" si="18"/>
        <v>242.05</v>
      </c>
      <c r="J124" s="51">
        <f t="shared" si="15"/>
        <v>0.030000000000000027</v>
      </c>
      <c r="K124" s="57">
        <f t="shared" si="14"/>
        <v>254.15250000000003</v>
      </c>
    </row>
    <row r="125" spans="1:11" s="12" customFormat="1" ht="18.75" customHeight="1">
      <c r="A125" s="42">
        <f t="shared" si="16"/>
        <v>108</v>
      </c>
      <c r="B125" s="35" t="s">
        <v>59</v>
      </c>
      <c r="C125" s="36" t="s">
        <v>104</v>
      </c>
      <c r="D125" s="37">
        <v>1</v>
      </c>
      <c r="E125" s="38" t="s">
        <v>13</v>
      </c>
      <c r="F125" s="39">
        <v>0.205</v>
      </c>
      <c r="G125" s="40" t="s">
        <v>13</v>
      </c>
      <c r="H125" s="41">
        <v>122</v>
      </c>
      <c r="I125" s="57">
        <f t="shared" si="18"/>
        <v>125.66</v>
      </c>
      <c r="J125" s="51">
        <f t="shared" si="15"/>
        <v>0.030000000000000027</v>
      </c>
      <c r="K125" s="57">
        <f t="shared" si="14"/>
        <v>131.943</v>
      </c>
    </row>
    <row r="126" spans="1:11" s="12" customFormat="1" ht="18.75" customHeight="1">
      <c r="A126" s="42">
        <f t="shared" si="16"/>
        <v>109</v>
      </c>
      <c r="B126" s="35" t="s">
        <v>61</v>
      </c>
      <c r="C126" s="36" t="s">
        <v>60</v>
      </c>
      <c r="D126" s="37">
        <v>1</v>
      </c>
      <c r="E126" s="38">
        <v>16</v>
      </c>
      <c r="F126" s="39">
        <v>0.086</v>
      </c>
      <c r="G126" s="40">
        <f>F126*E126</f>
        <v>1.376</v>
      </c>
      <c r="H126" s="41">
        <v>92</v>
      </c>
      <c r="I126" s="57">
        <f t="shared" si="18"/>
        <v>94.76</v>
      </c>
      <c r="J126" s="51">
        <f t="shared" si="15"/>
        <v>0.030000000000000027</v>
      </c>
      <c r="K126" s="57">
        <f t="shared" si="14"/>
        <v>99.498</v>
      </c>
    </row>
    <row r="127" spans="1:11" s="12" customFormat="1" ht="18.75" customHeight="1">
      <c r="A127" s="42">
        <f t="shared" si="16"/>
        <v>110</v>
      </c>
      <c r="B127" s="35" t="s">
        <v>62</v>
      </c>
      <c r="C127" s="36" t="s">
        <v>123</v>
      </c>
      <c r="D127" s="37">
        <v>1</v>
      </c>
      <c r="E127" s="38">
        <v>16</v>
      </c>
      <c r="F127" s="39">
        <v>0.56</v>
      </c>
      <c r="G127" s="40">
        <f>E127*F127</f>
        <v>8.96</v>
      </c>
      <c r="H127" s="41">
        <v>356</v>
      </c>
      <c r="I127" s="57">
        <f t="shared" si="18"/>
        <v>366.68</v>
      </c>
      <c r="J127" s="51">
        <f t="shared" si="15"/>
        <v>0.030000000000000027</v>
      </c>
      <c r="K127" s="57">
        <f t="shared" si="14"/>
        <v>385.014</v>
      </c>
    </row>
    <row r="128" spans="1:11" s="12" customFormat="1" ht="18.75" customHeight="1">
      <c r="A128" s="60">
        <f t="shared" si="16"/>
        <v>111</v>
      </c>
      <c r="B128" s="61" t="s">
        <v>63</v>
      </c>
      <c r="C128" s="62" t="s">
        <v>122</v>
      </c>
      <c r="D128" s="63">
        <v>1</v>
      </c>
      <c r="E128" s="64">
        <v>24</v>
      </c>
      <c r="F128" s="65">
        <v>0.52</v>
      </c>
      <c r="G128" s="66">
        <f>E128*F128</f>
        <v>12.48</v>
      </c>
      <c r="H128" s="44">
        <v>172</v>
      </c>
      <c r="I128" s="74">
        <f t="shared" si="18"/>
        <v>177.16</v>
      </c>
      <c r="J128" s="51">
        <f t="shared" si="15"/>
        <v>0.030000000000000027</v>
      </c>
      <c r="K128" s="57">
        <f t="shared" si="14"/>
        <v>186.018</v>
      </c>
    </row>
    <row r="129" spans="1:11" s="25" customFormat="1" ht="14.25" customHeight="1">
      <c r="A129" s="137" t="s">
        <v>64</v>
      </c>
      <c r="B129" s="138"/>
      <c r="C129" s="138"/>
      <c r="D129" s="138"/>
      <c r="E129" s="138"/>
      <c r="F129" s="138"/>
      <c r="G129" s="138"/>
      <c r="H129" s="138"/>
      <c r="I129" s="56"/>
      <c r="J129" s="83"/>
      <c r="K129" s="80"/>
    </row>
    <row r="130" spans="1:11" s="12" customFormat="1" ht="15.75" customHeight="1">
      <c r="A130" s="139" t="s">
        <v>65</v>
      </c>
      <c r="B130" s="140"/>
      <c r="C130" s="140"/>
      <c r="D130" s="140"/>
      <c r="E130" s="140"/>
      <c r="F130" s="140"/>
      <c r="G130" s="140"/>
      <c r="H130" s="140"/>
      <c r="I130" s="77"/>
      <c r="J130" s="84"/>
      <c r="K130" s="79"/>
    </row>
    <row r="131" spans="1:11" s="22" customFormat="1" ht="18.75" customHeight="1">
      <c r="A131" s="34">
        <f>A128+1</f>
        <v>112</v>
      </c>
      <c r="B131" s="67" t="s">
        <v>66</v>
      </c>
      <c r="C131" s="68" t="s">
        <v>141</v>
      </c>
      <c r="D131" s="69">
        <v>1</v>
      </c>
      <c r="E131" s="70">
        <v>10</v>
      </c>
      <c r="F131" s="81">
        <v>0.932</v>
      </c>
      <c r="G131" s="82">
        <f>E131*F131</f>
        <v>9.32</v>
      </c>
      <c r="H131" s="41">
        <v>431</v>
      </c>
      <c r="I131" s="75">
        <f>H131*1.03</f>
        <v>443.93</v>
      </c>
      <c r="J131" s="51">
        <f aca="true" t="shared" si="19" ref="J131:J139">I131/H131-1</f>
        <v>0.030000000000000027</v>
      </c>
      <c r="K131" s="57">
        <f aca="true" t="shared" si="20" ref="K131:K146">I131*1.05</f>
        <v>466.1265</v>
      </c>
    </row>
    <row r="132" spans="1:11" s="3" customFormat="1" ht="18.75" customHeight="1">
      <c r="A132" s="125">
        <f>A131+1</f>
        <v>113</v>
      </c>
      <c r="B132" s="126" t="s">
        <v>66</v>
      </c>
      <c r="C132" s="127" t="s">
        <v>142</v>
      </c>
      <c r="D132" s="128">
        <v>1</v>
      </c>
      <c r="E132" s="129">
        <v>10</v>
      </c>
      <c r="F132" s="130">
        <v>0.932</v>
      </c>
      <c r="G132" s="131">
        <f>E132*F132</f>
        <v>9.32</v>
      </c>
      <c r="H132" s="132">
        <v>449</v>
      </c>
      <c r="I132" s="133">
        <f>H132*1.03</f>
        <v>462.47</v>
      </c>
      <c r="J132" s="134">
        <f t="shared" si="19"/>
        <v>0.030000000000000027</v>
      </c>
      <c r="K132" s="133">
        <v>525</v>
      </c>
    </row>
    <row r="133" spans="1:11" s="3" customFormat="1" ht="18.75" customHeight="1">
      <c r="A133" s="42">
        <f>A132+1</f>
        <v>114</v>
      </c>
      <c r="B133" s="35" t="s">
        <v>66</v>
      </c>
      <c r="C133" s="36" t="s">
        <v>161</v>
      </c>
      <c r="D133" s="37">
        <v>1</v>
      </c>
      <c r="E133" s="38">
        <v>10</v>
      </c>
      <c r="F133" s="39">
        <v>0.932</v>
      </c>
      <c r="G133" s="40">
        <v>9.32</v>
      </c>
      <c r="H133" s="41">
        <v>343</v>
      </c>
      <c r="I133" s="57">
        <f>H133*1.03</f>
        <v>353.29</v>
      </c>
      <c r="J133" s="51">
        <f t="shared" si="19"/>
        <v>0.030000000000000027</v>
      </c>
      <c r="K133" s="57">
        <f t="shared" si="20"/>
        <v>370.95450000000005</v>
      </c>
    </row>
    <row r="134" spans="1:11" s="3" customFormat="1" ht="18.75" customHeight="1">
      <c r="A134" s="42">
        <f aca="true" t="shared" si="21" ref="A134:A139">A133+1</f>
        <v>115</v>
      </c>
      <c r="B134" s="35" t="s">
        <v>67</v>
      </c>
      <c r="C134" s="36" t="s">
        <v>105</v>
      </c>
      <c r="D134" s="37">
        <v>1</v>
      </c>
      <c r="E134" s="38">
        <v>24</v>
      </c>
      <c r="F134" s="39">
        <v>0.46</v>
      </c>
      <c r="G134" s="40">
        <f>E134*F134</f>
        <v>11.040000000000001</v>
      </c>
      <c r="H134" s="41">
        <v>162</v>
      </c>
      <c r="I134" s="57">
        <f>H134*1.03</f>
        <v>166.86</v>
      </c>
      <c r="J134" s="51">
        <f t="shared" si="19"/>
        <v>0.030000000000000027</v>
      </c>
      <c r="K134" s="57">
        <f t="shared" si="20"/>
        <v>175.20300000000003</v>
      </c>
    </row>
    <row r="135" spans="1:11" s="3" customFormat="1" ht="18.75" customHeight="1">
      <c r="A135" s="42">
        <f t="shared" si="21"/>
        <v>116</v>
      </c>
      <c r="B135" s="35" t="s">
        <v>67</v>
      </c>
      <c r="C135" s="36" t="s">
        <v>68</v>
      </c>
      <c r="D135" s="37">
        <v>1</v>
      </c>
      <c r="E135" s="38">
        <v>50</v>
      </c>
      <c r="F135" s="39">
        <v>0.44</v>
      </c>
      <c r="G135" s="40">
        <f>F135*E135</f>
        <v>22</v>
      </c>
      <c r="H135" s="41">
        <v>149</v>
      </c>
      <c r="I135" s="57">
        <f>H135*1.03</f>
        <v>153.47</v>
      </c>
      <c r="J135" s="51">
        <f t="shared" si="19"/>
        <v>0.030000000000000027</v>
      </c>
      <c r="K135" s="57">
        <f t="shared" si="20"/>
        <v>161.14350000000002</v>
      </c>
    </row>
    <row r="136" spans="1:11" s="3" customFormat="1" ht="18.75" customHeight="1">
      <c r="A136" s="42">
        <f t="shared" si="21"/>
        <v>117</v>
      </c>
      <c r="B136" s="35" t="s">
        <v>69</v>
      </c>
      <c r="C136" s="36" t="s">
        <v>125</v>
      </c>
      <c r="D136" s="37">
        <v>4</v>
      </c>
      <c r="E136" s="38">
        <v>50</v>
      </c>
      <c r="F136" s="39">
        <v>0.072</v>
      </c>
      <c r="G136" s="40">
        <f>E136*F136</f>
        <v>3.5999999999999996</v>
      </c>
      <c r="H136" s="41">
        <v>41.3</v>
      </c>
      <c r="I136" s="57">
        <f>H136*1.02</f>
        <v>42.126</v>
      </c>
      <c r="J136" s="51">
        <f t="shared" si="19"/>
        <v>0.020000000000000018</v>
      </c>
      <c r="K136" s="57">
        <f t="shared" si="20"/>
        <v>44.2323</v>
      </c>
    </row>
    <row r="137" spans="1:11" s="3" customFormat="1" ht="18.75" customHeight="1">
      <c r="A137" s="42">
        <f t="shared" si="21"/>
        <v>118</v>
      </c>
      <c r="B137" s="35" t="s">
        <v>69</v>
      </c>
      <c r="C137" s="36" t="s">
        <v>126</v>
      </c>
      <c r="D137" s="37">
        <v>1</v>
      </c>
      <c r="E137" s="38">
        <f>E135</f>
        <v>50</v>
      </c>
      <c r="F137" s="39">
        <v>0.016</v>
      </c>
      <c r="G137" s="40">
        <f>G135</f>
        <v>22</v>
      </c>
      <c r="H137" s="48">
        <v>9.6</v>
      </c>
      <c r="I137" s="57">
        <f>H137*1.02</f>
        <v>9.792</v>
      </c>
      <c r="J137" s="51">
        <f t="shared" si="19"/>
        <v>0.020000000000000018</v>
      </c>
      <c r="K137" s="58">
        <f t="shared" si="20"/>
        <v>10.281600000000001</v>
      </c>
    </row>
    <row r="138" spans="1:11" s="3" customFormat="1" ht="18.75" customHeight="1">
      <c r="A138" s="42">
        <f t="shared" si="21"/>
        <v>119</v>
      </c>
      <c r="B138" s="35" t="s">
        <v>75</v>
      </c>
      <c r="C138" s="36" t="s">
        <v>106</v>
      </c>
      <c r="D138" s="37">
        <v>1</v>
      </c>
      <c r="E138" s="38">
        <f>E137</f>
        <v>50</v>
      </c>
      <c r="F138" s="39">
        <v>0.242</v>
      </c>
      <c r="G138" s="40">
        <f>G137</f>
        <v>22</v>
      </c>
      <c r="H138" s="41">
        <v>97</v>
      </c>
      <c r="I138" s="57">
        <f>H138*1.03</f>
        <v>99.91</v>
      </c>
      <c r="J138" s="51">
        <f t="shared" si="19"/>
        <v>0.030000000000000027</v>
      </c>
      <c r="K138" s="57">
        <f t="shared" si="20"/>
        <v>104.9055</v>
      </c>
    </row>
    <row r="139" spans="1:11" s="3" customFormat="1" ht="18.75" customHeight="1">
      <c r="A139" s="42">
        <f t="shared" si="21"/>
        <v>120</v>
      </c>
      <c r="B139" s="35" t="s">
        <v>75</v>
      </c>
      <c r="C139" s="36" t="s">
        <v>107</v>
      </c>
      <c r="D139" s="37">
        <v>1</v>
      </c>
      <c r="E139" s="38">
        <v>40</v>
      </c>
      <c r="F139" s="39">
        <v>0.26</v>
      </c>
      <c r="G139" s="40">
        <v>10.45</v>
      </c>
      <c r="H139" s="41">
        <v>111</v>
      </c>
      <c r="I139" s="57">
        <f>H139*1.03</f>
        <v>114.33</v>
      </c>
      <c r="J139" s="51">
        <f t="shared" si="19"/>
        <v>0.030000000000000027</v>
      </c>
      <c r="K139" s="57">
        <f t="shared" si="20"/>
        <v>120.04650000000001</v>
      </c>
    </row>
    <row r="140" spans="1:11" s="22" customFormat="1" ht="18.75" customHeight="1">
      <c r="A140" s="60">
        <f>A139+1</f>
        <v>121</v>
      </c>
      <c r="B140" s="61" t="s">
        <v>151</v>
      </c>
      <c r="C140" s="62" t="s">
        <v>150</v>
      </c>
      <c r="D140" s="63">
        <v>1</v>
      </c>
      <c r="E140" s="64">
        <v>40</v>
      </c>
      <c r="F140" s="65">
        <v>0.075</v>
      </c>
      <c r="G140" s="66">
        <f>E140*F140</f>
        <v>3</v>
      </c>
      <c r="H140" s="44">
        <v>60</v>
      </c>
      <c r="I140" s="74">
        <f>H140*1.03</f>
        <v>61.800000000000004</v>
      </c>
      <c r="J140" s="51">
        <f>I140/H140-1</f>
        <v>0.030000000000000027</v>
      </c>
      <c r="K140" s="57">
        <f>I140*1.05</f>
        <v>64.89</v>
      </c>
    </row>
    <row r="141" spans="1:11" s="115" customFormat="1" ht="18.75" customHeight="1">
      <c r="A141" s="105">
        <f>A140+1</f>
        <v>122</v>
      </c>
      <c r="B141" s="117" t="s">
        <v>206</v>
      </c>
      <c r="C141" s="118" t="s">
        <v>207</v>
      </c>
      <c r="D141" s="119">
        <v>1</v>
      </c>
      <c r="E141" s="120">
        <v>200</v>
      </c>
      <c r="F141" s="121">
        <v>0.064</v>
      </c>
      <c r="G141" s="122">
        <f>E141*F141</f>
        <v>12.8</v>
      </c>
      <c r="H141" s="112">
        <v>60</v>
      </c>
      <c r="I141" s="113">
        <v>31</v>
      </c>
      <c r="J141" s="114">
        <f>I141/H141-1</f>
        <v>-0.4833333333333333</v>
      </c>
      <c r="K141" s="123">
        <f>I141*1.05</f>
        <v>32.550000000000004</v>
      </c>
    </row>
    <row r="142" spans="1:11" ht="15.75" customHeight="1">
      <c r="A142" s="139" t="s">
        <v>111</v>
      </c>
      <c r="B142" s="140"/>
      <c r="C142" s="140"/>
      <c r="D142" s="140"/>
      <c r="E142" s="140"/>
      <c r="F142" s="140"/>
      <c r="G142" s="140"/>
      <c r="H142" s="140"/>
      <c r="I142" s="77"/>
      <c r="J142" s="78"/>
      <c r="K142" s="79"/>
    </row>
    <row r="143" spans="1:11" s="3" customFormat="1" ht="18.75" customHeight="1">
      <c r="A143" s="34">
        <f>A141+1</f>
        <v>123</v>
      </c>
      <c r="B143" s="67" t="s">
        <v>70</v>
      </c>
      <c r="C143" s="68" t="s">
        <v>71</v>
      </c>
      <c r="D143" s="69">
        <v>1</v>
      </c>
      <c r="E143" s="70">
        <v>50</v>
      </c>
      <c r="F143" s="81">
        <v>0.388</v>
      </c>
      <c r="G143" s="82">
        <f>F143*E143</f>
        <v>19.400000000000002</v>
      </c>
      <c r="H143" s="41">
        <v>156</v>
      </c>
      <c r="I143" s="75">
        <f>H143*1.03</f>
        <v>160.68</v>
      </c>
      <c r="J143" s="51">
        <f>I143/H143-1</f>
        <v>0.030000000000000027</v>
      </c>
      <c r="K143" s="57">
        <f t="shared" si="20"/>
        <v>168.71400000000003</v>
      </c>
    </row>
    <row r="144" spans="1:11" s="3" customFormat="1" ht="18.75" customHeight="1">
      <c r="A144" s="42">
        <f>A143+1</f>
        <v>124</v>
      </c>
      <c r="B144" s="35" t="s">
        <v>70</v>
      </c>
      <c r="C144" s="36" t="s">
        <v>108</v>
      </c>
      <c r="D144" s="37">
        <v>1</v>
      </c>
      <c r="E144" s="38">
        <v>24</v>
      </c>
      <c r="F144" s="39">
        <v>0.4</v>
      </c>
      <c r="G144" s="40">
        <v>9.6</v>
      </c>
      <c r="H144" s="41">
        <v>170</v>
      </c>
      <c r="I144" s="57">
        <f>H144*1.03</f>
        <v>175.1</v>
      </c>
      <c r="J144" s="51">
        <f>I144/H144-1</f>
        <v>0.030000000000000027</v>
      </c>
      <c r="K144" s="57">
        <f t="shared" si="20"/>
        <v>183.855</v>
      </c>
    </row>
    <row r="145" spans="1:11" s="3" customFormat="1" ht="18.75" customHeight="1">
      <c r="A145" s="42">
        <f>A144+1</f>
        <v>125</v>
      </c>
      <c r="B145" s="35" t="s">
        <v>72</v>
      </c>
      <c r="C145" s="36" t="s">
        <v>124</v>
      </c>
      <c r="D145" s="37">
        <v>1</v>
      </c>
      <c r="E145" s="38">
        <v>20</v>
      </c>
      <c r="F145" s="39">
        <v>0.43</v>
      </c>
      <c r="G145" s="40">
        <v>7.6</v>
      </c>
      <c r="H145" s="41">
        <v>160</v>
      </c>
      <c r="I145" s="57">
        <f>H145*1.03</f>
        <v>164.8</v>
      </c>
      <c r="J145" s="51">
        <f>I145/H145-1</f>
        <v>0.030000000000000027</v>
      </c>
      <c r="K145" s="57">
        <f t="shared" si="20"/>
        <v>173.04000000000002</v>
      </c>
    </row>
    <row r="146" spans="1:11" ht="18.75" customHeight="1">
      <c r="A146" s="60">
        <f>A145+1</f>
        <v>126</v>
      </c>
      <c r="B146" s="61" t="s">
        <v>72</v>
      </c>
      <c r="C146" s="62" t="s">
        <v>73</v>
      </c>
      <c r="D146" s="63">
        <v>1</v>
      </c>
      <c r="E146" s="64">
        <v>50</v>
      </c>
      <c r="F146" s="65">
        <v>0.48</v>
      </c>
      <c r="G146" s="66">
        <f>F146*E146</f>
        <v>24</v>
      </c>
      <c r="H146" s="44">
        <v>145</v>
      </c>
      <c r="I146" s="74">
        <f>H146*1.03</f>
        <v>149.35</v>
      </c>
      <c r="J146" s="51">
        <f>I146/H146-1</f>
        <v>0.030000000000000027</v>
      </c>
      <c r="K146" s="57">
        <f t="shared" si="20"/>
        <v>156.8175</v>
      </c>
    </row>
    <row r="147" spans="1:11" ht="15.75" customHeight="1">
      <c r="A147" s="137" t="s">
        <v>156</v>
      </c>
      <c r="B147" s="138"/>
      <c r="C147" s="138"/>
      <c r="D147" s="138"/>
      <c r="E147" s="138"/>
      <c r="F147" s="138"/>
      <c r="G147" s="138"/>
      <c r="H147" s="138"/>
      <c r="I147" s="59"/>
      <c r="J147" s="78"/>
      <c r="K147" s="80"/>
    </row>
    <row r="148" spans="1:11" ht="15.75" customHeight="1">
      <c r="A148" s="139" t="s">
        <v>65</v>
      </c>
      <c r="B148" s="140"/>
      <c r="C148" s="140"/>
      <c r="D148" s="140"/>
      <c r="E148" s="140"/>
      <c r="F148" s="140"/>
      <c r="G148" s="140"/>
      <c r="H148" s="140"/>
      <c r="I148" s="77"/>
      <c r="J148" s="78"/>
      <c r="K148" s="79"/>
    </row>
    <row r="149" spans="1:11" s="12" customFormat="1" ht="18.75" customHeight="1">
      <c r="A149" s="34">
        <f>A146+1</f>
        <v>127</v>
      </c>
      <c r="B149" s="67" t="s">
        <v>157</v>
      </c>
      <c r="C149" s="68" t="s">
        <v>158</v>
      </c>
      <c r="D149" s="69">
        <v>1</v>
      </c>
      <c r="E149" s="70">
        <v>200</v>
      </c>
      <c r="F149" s="71">
        <v>0.035</v>
      </c>
      <c r="G149" s="72">
        <f>F149*E149</f>
        <v>7.000000000000001</v>
      </c>
      <c r="H149" s="73">
        <v>11.9</v>
      </c>
      <c r="I149" s="76">
        <f>12*1.05</f>
        <v>12.600000000000001</v>
      </c>
      <c r="J149" s="51">
        <f aca="true" t="shared" si="22" ref="J149:J157">I149/H149-1</f>
        <v>0.05882352941176472</v>
      </c>
      <c r="K149" s="58">
        <f aca="true" t="shared" si="23" ref="K149:K157">I149*1.05</f>
        <v>13.230000000000002</v>
      </c>
    </row>
    <row r="150" spans="1:11" s="12" customFormat="1" ht="18.75" customHeight="1">
      <c r="A150" s="42">
        <f aca="true" t="shared" si="24" ref="A150:A155">A149+1</f>
        <v>128</v>
      </c>
      <c r="B150" s="35" t="s">
        <v>187</v>
      </c>
      <c r="C150" s="36" t="s">
        <v>191</v>
      </c>
      <c r="D150" s="37">
        <v>1</v>
      </c>
      <c r="E150" s="38">
        <v>40</v>
      </c>
      <c r="F150" s="49">
        <v>0.09</v>
      </c>
      <c r="G150" s="72">
        <f>F150*E150</f>
        <v>3.5999999999999996</v>
      </c>
      <c r="H150" s="48">
        <v>148</v>
      </c>
      <c r="I150" s="57">
        <f>140.6*1.05</f>
        <v>147.63</v>
      </c>
      <c r="J150" s="51">
        <f t="shared" si="22"/>
        <v>-0.0025000000000000577</v>
      </c>
      <c r="K150" s="57">
        <f t="shared" si="23"/>
        <v>155.0115</v>
      </c>
    </row>
    <row r="151" spans="1:11" s="12" customFormat="1" ht="18.75" customHeight="1">
      <c r="A151" s="42">
        <f t="shared" si="24"/>
        <v>129</v>
      </c>
      <c r="B151" s="35" t="s">
        <v>187</v>
      </c>
      <c r="C151" s="36" t="s">
        <v>192</v>
      </c>
      <c r="D151" s="37">
        <v>1</v>
      </c>
      <c r="E151" s="38">
        <v>40</v>
      </c>
      <c r="F151" s="49">
        <v>0.038</v>
      </c>
      <c r="G151" s="72">
        <f>F151*E151</f>
        <v>1.52</v>
      </c>
      <c r="H151" s="48">
        <v>140</v>
      </c>
      <c r="I151" s="57">
        <f>133*1.05</f>
        <v>139.65</v>
      </c>
      <c r="J151" s="51">
        <f t="shared" si="22"/>
        <v>-0.0024999999999999467</v>
      </c>
      <c r="K151" s="57">
        <f t="shared" si="23"/>
        <v>146.63250000000002</v>
      </c>
    </row>
    <row r="152" spans="1:11" s="12" customFormat="1" ht="18.75" customHeight="1">
      <c r="A152" s="42">
        <f t="shared" si="24"/>
        <v>130</v>
      </c>
      <c r="B152" s="35" t="s">
        <v>188</v>
      </c>
      <c r="C152" s="36" t="s">
        <v>193</v>
      </c>
      <c r="D152" s="37">
        <v>1</v>
      </c>
      <c r="E152" s="38">
        <v>120</v>
      </c>
      <c r="F152" s="49">
        <v>0.004</v>
      </c>
      <c r="G152" s="72">
        <f>F152*E152</f>
        <v>0.48</v>
      </c>
      <c r="H152" s="48">
        <v>119</v>
      </c>
      <c r="I152" s="57">
        <f>113.05*1.05</f>
        <v>118.7025</v>
      </c>
      <c r="J152" s="51">
        <f t="shared" si="22"/>
        <v>-0.0024999999999999467</v>
      </c>
      <c r="K152" s="57">
        <f t="shared" si="23"/>
        <v>124.637625</v>
      </c>
    </row>
    <row r="153" spans="1:11" s="12" customFormat="1" ht="18.75" customHeight="1">
      <c r="A153" s="42">
        <f t="shared" si="24"/>
        <v>131</v>
      </c>
      <c r="B153" s="35" t="s">
        <v>188</v>
      </c>
      <c r="C153" s="36" t="s">
        <v>194</v>
      </c>
      <c r="D153" s="37"/>
      <c r="E153" s="38"/>
      <c r="F153" s="49"/>
      <c r="G153" s="72"/>
      <c r="H153" s="48">
        <v>111</v>
      </c>
      <c r="I153" s="57">
        <f>105.45*1.05</f>
        <v>110.72250000000001</v>
      </c>
      <c r="J153" s="51">
        <f t="shared" si="22"/>
        <v>-0.0024999999999999467</v>
      </c>
      <c r="K153" s="57">
        <f t="shared" si="23"/>
        <v>116.25862500000001</v>
      </c>
    </row>
    <row r="154" spans="1:11" s="12" customFormat="1" ht="18.75" customHeight="1">
      <c r="A154" s="42">
        <f t="shared" si="24"/>
        <v>132</v>
      </c>
      <c r="B154" s="35" t="s">
        <v>189</v>
      </c>
      <c r="C154" s="36" t="s">
        <v>190</v>
      </c>
      <c r="D154" s="37">
        <v>1</v>
      </c>
      <c r="E154" s="38">
        <v>120</v>
      </c>
      <c r="F154" s="49">
        <v>0.004</v>
      </c>
      <c r="G154" s="72">
        <f>F154*E154</f>
        <v>0.48</v>
      </c>
      <c r="H154" s="48">
        <v>8.8</v>
      </c>
      <c r="I154" s="58">
        <f>8.35*1.05</f>
        <v>8.7675</v>
      </c>
      <c r="J154" s="51">
        <f t="shared" si="22"/>
        <v>-0.003693181818181901</v>
      </c>
      <c r="K154" s="58">
        <f t="shared" si="23"/>
        <v>9.205875</v>
      </c>
    </row>
    <row r="155" spans="1:11" s="12" customFormat="1" ht="24.75" customHeight="1">
      <c r="A155" s="42">
        <f t="shared" si="24"/>
        <v>133</v>
      </c>
      <c r="B155" s="35" t="s">
        <v>195</v>
      </c>
      <c r="C155" s="36" t="s">
        <v>196</v>
      </c>
      <c r="D155" s="37"/>
      <c r="E155" s="38" t="s">
        <v>13</v>
      </c>
      <c r="F155" s="49"/>
      <c r="G155" s="50" t="s">
        <v>13</v>
      </c>
      <c r="H155" s="48">
        <v>146</v>
      </c>
      <c r="I155" s="57">
        <f>138.7*1.05</f>
        <v>145.635</v>
      </c>
      <c r="J155" s="51">
        <f t="shared" si="22"/>
        <v>-0.0025000000000000577</v>
      </c>
      <c r="K155" s="57">
        <f t="shared" si="23"/>
        <v>152.91675</v>
      </c>
    </row>
    <row r="156" spans="1:11" s="124" customFormat="1" ht="32.25" customHeight="1">
      <c r="A156" s="105">
        <f>A155+1</f>
        <v>134</v>
      </c>
      <c r="B156" s="106" t="s">
        <v>208</v>
      </c>
      <c r="C156" s="107" t="s">
        <v>209</v>
      </c>
      <c r="D156" s="108">
        <v>1</v>
      </c>
      <c r="E156" s="109">
        <v>24</v>
      </c>
      <c r="F156" s="135">
        <v>0.037</v>
      </c>
      <c r="G156" s="122">
        <f>E156*F156</f>
        <v>0.8879999999999999</v>
      </c>
      <c r="H156" s="136">
        <v>148</v>
      </c>
      <c r="I156" s="113">
        <v>46</v>
      </c>
      <c r="J156" s="114">
        <f t="shared" si="22"/>
        <v>-0.6891891891891893</v>
      </c>
      <c r="K156" s="123">
        <f t="shared" si="23"/>
        <v>48.300000000000004</v>
      </c>
    </row>
    <row r="157" spans="1:11" s="124" customFormat="1" ht="31.5" customHeight="1">
      <c r="A157" s="105">
        <f>A156+1</f>
        <v>135</v>
      </c>
      <c r="B157" s="106" t="s">
        <v>211</v>
      </c>
      <c r="C157" s="107" t="s">
        <v>210</v>
      </c>
      <c r="D157" s="108">
        <v>1</v>
      </c>
      <c r="E157" s="109">
        <v>24</v>
      </c>
      <c r="F157" s="135">
        <v>0.037</v>
      </c>
      <c r="G157" s="122">
        <f>E157*F157</f>
        <v>0.8879999999999999</v>
      </c>
      <c r="H157" s="136">
        <v>148</v>
      </c>
      <c r="I157" s="113">
        <v>78</v>
      </c>
      <c r="J157" s="114">
        <f t="shared" si="22"/>
        <v>-0.472972972972973</v>
      </c>
      <c r="K157" s="123">
        <f t="shared" si="23"/>
        <v>81.9</v>
      </c>
    </row>
    <row r="158" spans="1:11" ht="15">
      <c r="A158" s="12"/>
      <c r="B158" s="12"/>
      <c r="C158" s="12"/>
      <c r="D158" s="12"/>
      <c r="E158" s="13"/>
      <c r="F158" s="12"/>
      <c r="G158" s="12"/>
      <c r="H158" s="12"/>
      <c r="I158" s="12"/>
      <c r="K158" s="12"/>
    </row>
    <row r="159" spans="1:11" ht="15">
      <c r="A159" s="12"/>
      <c r="B159" s="12"/>
      <c r="C159" s="12"/>
      <c r="D159" s="12"/>
      <c r="E159" s="13"/>
      <c r="F159" s="12"/>
      <c r="G159" s="12"/>
      <c r="H159" s="12"/>
      <c r="I159" s="12"/>
      <c r="K159" s="12"/>
    </row>
    <row r="160" spans="1:11" ht="15">
      <c r="A160" s="12"/>
      <c r="B160" s="12"/>
      <c r="C160" s="12"/>
      <c r="D160" s="12"/>
      <c r="E160" s="13"/>
      <c r="F160" s="12"/>
      <c r="G160" s="12"/>
      <c r="H160" s="12"/>
      <c r="I160" s="12"/>
      <c r="K160" s="12"/>
    </row>
    <row r="161" spans="1:11" ht="15">
      <c r="A161" s="12"/>
      <c r="B161" s="12"/>
      <c r="C161" s="12"/>
      <c r="D161" s="12"/>
      <c r="E161" s="13"/>
      <c r="F161" s="12"/>
      <c r="G161" s="12"/>
      <c r="H161" s="12"/>
      <c r="I161" s="12"/>
      <c r="K161" s="12"/>
    </row>
    <row r="162" spans="1:11" ht="15">
      <c r="A162" s="12"/>
      <c r="B162" s="12"/>
      <c r="C162" s="12"/>
      <c r="D162" s="12"/>
      <c r="E162" s="13"/>
      <c r="F162" s="12"/>
      <c r="G162" s="12"/>
      <c r="H162" s="12"/>
      <c r="I162" s="12"/>
      <c r="K162" s="12"/>
    </row>
    <row r="163" spans="1:11" ht="15">
      <c r="A163" s="12"/>
      <c r="B163" s="12"/>
      <c r="C163" s="12"/>
      <c r="D163" s="12"/>
      <c r="E163" s="13"/>
      <c r="F163" s="12"/>
      <c r="G163" s="12"/>
      <c r="H163" s="12"/>
      <c r="I163" s="12"/>
      <c r="K163" s="12"/>
    </row>
    <row r="164" spans="1:11" ht="15">
      <c r="A164" s="12"/>
      <c r="B164" s="12"/>
      <c r="C164" s="12"/>
      <c r="D164" s="12"/>
      <c r="E164" s="13"/>
      <c r="F164" s="12"/>
      <c r="G164" s="12"/>
      <c r="H164" s="12"/>
      <c r="I164" s="12"/>
      <c r="K164" s="12"/>
    </row>
    <row r="165" spans="1:11" ht="15">
      <c r="A165" s="12"/>
      <c r="B165" s="12"/>
      <c r="C165" s="12"/>
      <c r="D165" s="12"/>
      <c r="E165" s="13"/>
      <c r="F165" s="12"/>
      <c r="G165" s="12"/>
      <c r="H165" s="12"/>
      <c r="I165" s="12"/>
      <c r="K165" s="12"/>
    </row>
    <row r="166" spans="1:11" ht="15">
      <c r="A166" s="12"/>
      <c r="B166" s="12"/>
      <c r="C166" s="12"/>
      <c r="D166" s="12"/>
      <c r="E166" s="13"/>
      <c r="F166" s="12"/>
      <c r="G166" s="12"/>
      <c r="H166" s="12"/>
      <c r="I166" s="12"/>
      <c r="K166" s="12"/>
    </row>
    <row r="167" spans="1:11" ht="15">
      <c r="A167" s="12"/>
      <c r="B167" s="12"/>
      <c r="C167" s="12"/>
      <c r="D167" s="12"/>
      <c r="E167" s="13"/>
      <c r="F167" s="12"/>
      <c r="G167" s="12"/>
      <c r="H167" s="12"/>
      <c r="I167" s="12"/>
      <c r="K167" s="12"/>
    </row>
    <row r="168" spans="1:11" ht="15">
      <c r="A168" s="12"/>
      <c r="B168" s="12"/>
      <c r="C168" s="12"/>
      <c r="D168" s="12"/>
      <c r="E168" s="13"/>
      <c r="F168" s="12"/>
      <c r="G168" s="12"/>
      <c r="H168" s="12"/>
      <c r="I168" s="12"/>
      <c r="K168" s="12"/>
    </row>
    <row r="169" spans="1:11" ht="15">
      <c r="A169" s="12"/>
      <c r="B169" s="12"/>
      <c r="C169" s="12"/>
      <c r="D169" s="12"/>
      <c r="E169" s="13"/>
      <c r="F169" s="12"/>
      <c r="G169" s="12"/>
      <c r="H169" s="12"/>
      <c r="I169" s="12"/>
      <c r="K169" s="12"/>
    </row>
    <row r="170" spans="1:11" ht="15">
      <c r="A170" s="12"/>
      <c r="B170" s="12"/>
      <c r="C170" s="12"/>
      <c r="D170" s="12"/>
      <c r="E170" s="13"/>
      <c r="F170" s="12"/>
      <c r="G170" s="12"/>
      <c r="H170" s="12"/>
      <c r="I170" s="12"/>
      <c r="K170" s="12"/>
    </row>
    <row r="171" spans="1:11" ht="15">
      <c r="A171" s="12"/>
      <c r="B171" s="12"/>
      <c r="C171" s="12"/>
      <c r="D171" s="12"/>
      <c r="E171" s="13"/>
      <c r="F171" s="12"/>
      <c r="G171" s="12"/>
      <c r="H171" s="12"/>
      <c r="I171" s="12"/>
      <c r="K171" s="12"/>
    </row>
    <row r="172" spans="1:11" ht="15">
      <c r="A172" s="12"/>
      <c r="B172" s="12"/>
      <c r="C172" s="12"/>
      <c r="D172" s="12"/>
      <c r="E172" s="13"/>
      <c r="F172" s="12"/>
      <c r="G172" s="12"/>
      <c r="H172" s="12"/>
      <c r="I172" s="12"/>
      <c r="K172" s="12"/>
    </row>
    <row r="173" spans="1:11" ht="15">
      <c r="A173" s="12"/>
      <c r="B173" s="12"/>
      <c r="C173" s="12"/>
      <c r="D173" s="12"/>
      <c r="E173" s="13"/>
      <c r="F173" s="12"/>
      <c r="G173" s="12"/>
      <c r="H173" s="12"/>
      <c r="I173" s="12"/>
      <c r="K173" s="12"/>
    </row>
    <row r="174" spans="1:11" ht="15">
      <c r="A174" s="12"/>
      <c r="B174" s="12"/>
      <c r="C174" s="12"/>
      <c r="D174" s="12"/>
      <c r="E174" s="13"/>
      <c r="F174" s="12"/>
      <c r="G174" s="12"/>
      <c r="H174" s="12"/>
      <c r="I174" s="12"/>
      <c r="K174" s="12"/>
    </row>
    <row r="175" spans="1:11" ht="15">
      <c r="A175" s="12"/>
      <c r="B175" s="12"/>
      <c r="C175" s="12"/>
      <c r="D175" s="12"/>
      <c r="E175" s="13"/>
      <c r="F175" s="12"/>
      <c r="G175" s="12"/>
      <c r="H175" s="12"/>
      <c r="I175" s="12"/>
      <c r="K175" s="12"/>
    </row>
    <row r="176" spans="1:11" ht="15">
      <c r="A176" s="12"/>
      <c r="B176" s="12"/>
      <c r="C176" s="12"/>
      <c r="D176" s="12"/>
      <c r="E176" s="13"/>
      <c r="F176" s="12"/>
      <c r="G176" s="12"/>
      <c r="H176" s="12"/>
      <c r="I176" s="12"/>
      <c r="K176" s="12"/>
    </row>
    <row r="177" spans="1:11" ht="15">
      <c r="A177" s="12"/>
      <c r="B177" s="12"/>
      <c r="C177" s="12"/>
      <c r="D177" s="12"/>
      <c r="E177" s="13"/>
      <c r="F177" s="12"/>
      <c r="G177" s="12"/>
      <c r="H177" s="12"/>
      <c r="I177" s="12"/>
      <c r="K177" s="12"/>
    </row>
    <row r="178" spans="1:11" ht="15">
      <c r="A178" s="12"/>
      <c r="B178" s="12"/>
      <c r="C178" s="12"/>
      <c r="D178" s="12"/>
      <c r="E178" s="13"/>
      <c r="F178" s="12"/>
      <c r="G178" s="12"/>
      <c r="H178" s="12"/>
      <c r="I178" s="12"/>
      <c r="K178" s="12"/>
    </row>
  </sheetData>
  <sheetProtection/>
  <mergeCells count="10">
    <mergeCell ref="A147:H147"/>
    <mergeCell ref="A148:H148"/>
    <mergeCell ref="A130:H130"/>
    <mergeCell ref="A142:H142"/>
    <mergeCell ref="A13:H13"/>
    <mergeCell ref="A14:H14"/>
    <mergeCell ref="A34:H34"/>
    <mergeCell ref="A129:H129"/>
    <mergeCell ref="A71:H71"/>
    <mergeCell ref="A105:H105"/>
  </mergeCells>
  <printOptions/>
  <pageMargins left="1.11" right="0.15" top="0.16" bottom="0.18" header="0.16" footer="0.3"/>
  <pageSetup horizontalDpi="180" verticalDpi="180" orientation="portrait" paperSize="9" scale="67" r:id="rId2"/>
  <rowBreaks count="2" manualBreakCount="2">
    <brk id="66" max="10" man="1"/>
    <brk id="1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andrey</cp:lastModifiedBy>
  <cp:lastPrinted>2019-11-28T07:58:23Z</cp:lastPrinted>
  <dcterms:created xsi:type="dcterms:W3CDTF">2014-02-18T06:59:19Z</dcterms:created>
  <dcterms:modified xsi:type="dcterms:W3CDTF">2020-02-03T11:51:15Z</dcterms:modified>
  <cp:category/>
  <cp:version/>
  <cp:contentType/>
  <cp:contentStatus/>
</cp:coreProperties>
</file>